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<sst xmlns="http://schemas.openxmlformats.org/spreadsheetml/2006/main" count="245" uniqueCount="188">
  <si>
    <t>Latitude</t>
  </si>
  <si>
    <t>Longitude</t>
  </si>
  <si>
    <t>48°34.51</t>
  </si>
  <si>
    <t>125°31.54</t>
  </si>
  <si>
    <t>48°36.25</t>
  </si>
  <si>
    <t>126°00.77</t>
  </si>
  <si>
    <t>48°37.85</t>
  </si>
  <si>
    <t>126°20.12</t>
  </si>
  <si>
    <t>48°38.86</t>
  </si>
  <si>
    <t>126°40.12</t>
  </si>
  <si>
    <t>48°41.31</t>
  </si>
  <si>
    <t>127°10.27</t>
  </si>
  <si>
    <t>48°45.10</t>
  </si>
  <si>
    <t>127°40.38</t>
  </si>
  <si>
    <t>File name</t>
  </si>
  <si>
    <t>99010002.cnv</t>
  </si>
  <si>
    <t>99010003.cnv</t>
  </si>
  <si>
    <t>99010004.cnv</t>
  </si>
  <si>
    <t>99010005.cnv</t>
  </si>
  <si>
    <t>99010009.cnv</t>
  </si>
  <si>
    <t>99010010.cnv</t>
  </si>
  <si>
    <t>99010016.cnv</t>
  </si>
  <si>
    <t>99010017.cnv</t>
  </si>
  <si>
    <t>99010022.cnv</t>
  </si>
  <si>
    <t>99010023.cnv</t>
  </si>
  <si>
    <t>50°05.30</t>
  </si>
  <si>
    <t>49°59.99</t>
  </si>
  <si>
    <t>49°59.86</t>
  </si>
  <si>
    <t>50°00.95</t>
  </si>
  <si>
    <t>144°54.82</t>
  </si>
  <si>
    <t>144°59.87</t>
  </si>
  <si>
    <t>144°59.88</t>
  </si>
  <si>
    <t>144°57.60</t>
  </si>
  <si>
    <t>144°18.02</t>
  </si>
  <si>
    <t>49°59.87</t>
  </si>
  <si>
    <t>143°36.07</t>
  </si>
  <si>
    <t>49°50.10</t>
  </si>
  <si>
    <t>142°39.76</t>
  </si>
  <si>
    <t>49°41.90</t>
  </si>
  <si>
    <t>140°39.55</t>
  </si>
  <si>
    <t>49°37.93</t>
  </si>
  <si>
    <t>139°39.97</t>
  </si>
  <si>
    <t>49°33.68</t>
  </si>
  <si>
    <t>138°38.18</t>
  </si>
  <si>
    <t>49°33.87</t>
  </si>
  <si>
    <t>138°39.10</t>
  </si>
  <si>
    <t>99010025.cnv</t>
  </si>
  <si>
    <t>99010026.cnv</t>
  </si>
  <si>
    <t>99010027.cnv</t>
  </si>
  <si>
    <t>99010028.cnv</t>
  </si>
  <si>
    <t>99010029.cnv</t>
  </si>
  <si>
    <t>99010032.cnv</t>
  </si>
  <si>
    <t>99010033.cnv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</si>
  <si>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</si>
  <si>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</si>
  <si>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</si>
  <si>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</si>
  <si>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</si>
  <si>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</si>
  <si>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</si>
  <si>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</si>
  <si>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</si>
  <si>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</si>
  <si>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99010047.cnv</t>
  </si>
  <si>
    <t>99010049.cnv</t>
  </si>
  <si>
    <t>99010050.cnv</t>
  </si>
  <si>
    <t>99010051.cnv</t>
  </si>
  <si>
    <t>99010052.cnv</t>
  </si>
  <si>
    <t>99010053.cnv</t>
  </si>
  <si>
    <t>99010054.cnv</t>
  </si>
  <si>
    <t>99010055.cnv</t>
  </si>
  <si>
    <t>99010056.cnv</t>
  </si>
  <si>
    <t>99010057.cnv</t>
  </si>
  <si>
    <t>99010058.cnv</t>
  </si>
  <si>
    <t>99010059.cnv</t>
  </si>
  <si>
    <t>99010060.cnv</t>
  </si>
  <si>
    <t>99010061.cnv</t>
  </si>
  <si>
    <t>49°17.23</t>
  </si>
  <si>
    <t>49°12.04</t>
  </si>
  <si>
    <t>48°57.93</t>
  </si>
  <si>
    <t>48°55.94</t>
  </si>
  <si>
    <t>48°53.48</t>
  </si>
  <si>
    <t>48°51.29</t>
  </si>
  <si>
    <t>48°48.98</t>
  </si>
  <si>
    <t>48°46.57</t>
  </si>
  <si>
    <t>48°44.47</t>
  </si>
  <si>
    <t>48°41.33</t>
  </si>
  <si>
    <t>48°38.99</t>
  </si>
  <si>
    <t>48°38.03</t>
  </si>
  <si>
    <t>48°36.22</t>
  </si>
  <si>
    <t>48°34.56</t>
  </si>
  <si>
    <t>134°39.62</t>
  </si>
  <si>
    <t>133°39.94</t>
  </si>
  <si>
    <t>130°39.92</t>
  </si>
  <si>
    <t>130°10.01</t>
  </si>
  <si>
    <t>129°40.02</t>
  </si>
  <si>
    <t>129°09.84</t>
  </si>
  <si>
    <t>128°40.12</t>
  </si>
  <si>
    <t>128°09.98</t>
  </si>
  <si>
    <t>127°40.00</t>
  </si>
  <si>
    <t>127°09.69</t>
  </si>
  <si>
    <t>126°39.28</t>
  </si>
  <si>
    <t>126°20.21</t>
  </si>
  <si>
    <t>126°00.17</t>
  </si>
  <si>
    <t>125°30.21</t>
  </si>
  <si>
    <t>49°59.75</t>
  </si>
  <si>
    <t>145°00.15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</si>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</sst>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tx>
            <c:v>standard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a!$I$2:$I$32</c:f>
              <c:numCache>
                <c:ptCount val="31"/>
                <c:pt idx="0">
                  <c:v>125.5257</c:v>
                </c:pt>
                <c:pt idx="1">
                  <c:v>126.01283333333333</c:v>
                </c:pt>
                <c:pt idx="2">
                  <c:v>126.33533333333334</c:v>
                </c:pt>
                <c:pt idx="3">
                  <c:v>126.66866666666667</c:v>
                </c:pt>
                <c:pt idx="4">
                  <c:v>127.17116666666666</c:v>
                </c:pt>
                <c:pt idx="5">
                  <c:v>127.673</c:v>
                </c:pt>
                <c:pt idx="6">
                  <c:v>144.91366666666667</c:v>
                </c:pt>
                <c:pt idx="7">
                  <c:v>144.99783333333335</c:v>
                </c:pt>
                <c:pt idx="8">
                  <c:v>144.998</c:v>
                </c:pt>
                <c:pt idx="9">
                  <c:v>144.96616666666668</c:v>
                </c:pt>
                <c:pt idx="10">
                  <c:v>144.30033333333333</c:v>
                </c:pt>
                <c:pt idx="11">
                  <c:v>143.60116666666667</c:v>
                </c:pt>
                <c:pt idx="12">
                  <c:v>142.66266666666667</c:v>
                </c:pt>
                <c:pt idx="13">
                  <c:v>140.65916666666666</c:v>
                </c:pt>
                <c:pt idx="14">
                  <c:v>139.66616666666667</c:v>
                </c:pt>
                <c:pt idx="15">
                  <c:v>138.63633333333334</c:v>
                </c:pt>
                <c:pt idx="16">
                  <c:v>138.65166666666667</c:v>
                </c:pt>
                <c:pt idx="17">
                  <c:v>134.66033333333334</c:v>
                </c:pt>
                <c:pt idx="18">
                  <c:v>133.66566666666665</c:v>
                </c:pt>
                <c:pt idx="19">
                  <c:v>130.66533333333334</c:v>
                </c:pt>
                <c:pt idx="20">
                  <c:v>130.16683333333333</c:v>
                </c:pt>
                <c:pt idx="21">
                  <c:v>129.667</c:v>
                </c:pt>
                <c:pt idx="22">
                  <c:v>129.164</c:v>
                </c:pt>
                <c:pt idx="23">
                  <c:v>128.66866666666667</c:v>
                </c:pt>
                <c:pt idx="24">
                  <c:v>128.16633333333334</c:v>
                </c:pt>
                <c:pt idx="25">
                  <c:v>127.66666666666667</c:v>
                </c:pt>
                <c:pt idx="26">
                  <c:v>127.1615</c:v>
                </c:pt>
                <c:pt idx="27">
                  <c:v>126.65466666666667</c:v>
                </c:pt>
                <c:pt idx="28">
                  <c:v>126.33683333333333</c:v>
                </c:pt>
                <c:pt idx="29">
                  <c:v>126.00283333333333</c:v>
                </c:pt>
                <c:pt idx="30">
                  <c:v>125.5035</c:v>
                </c:pt>
              </c:numCache>
            </c:numRef>
          </c:xVal>
          <c:yVal>
            <c:numRef>
              <c:f>a!$D$2:$D$32</c:f>
              <c:numCache>
                <c:ptCount val="31"/>
                <c:pt idx="0">
                  <c:v>48.57516666666667</c:v>
                </c:pt>
                <c:pt idx="1">
                  <c:v>48.604166666666664</c:v>
                </c:pt>
                <c:pt idx="2">
                  <c:v>48.630833333333335</c:v>
                </c:pt>
                <c:pt idx="3">
                  <c:v>48.647666666666666</c:v>
                </c:pt>
                <c:pt idx="4">
                  <c:v>48.6885</c:v>
                </c:pt>
                <c:pt idx="5">
                  <c:v>48.751666666666665</c:v>
                </c:pt>
                <c:pt idx="6">
                  <c:v>50.08833333333333</c:v>
                </c:pt>
                <c:pt idx="7">
                  <c:v>49.999833333333335</c:v>
                </c:pt>
                <c:pt idx="8">
                  <c:v>49.99766666666667</c:v>
                </c:pt>
                <c:pt idx="9">
                  <c:v>50.01583333333333</c:v>
                </c:pt>
                <c:pt idx="10">
                  <c:v>49.999833333333335</c:v>
                </c:pt>
                <c:pt idx="11">
                  <c:v>49.99783333333333</c:v>
                </c:pt>
                <c:pt idx="12">
                  <c:v>49.835</c:v>
                </c:pt>
                <c:pt idx="13">
                  <c:v>49.69833333333333</c:v>
                </c:pt>
                <c:pt idx="14">
                  <c:v>49.63216666666667</c:v>
                </c:pt>
                <c:pt idx="15">
                  <c:v>49.56133333333333</c:v>
                </c:pt>
                <c:pt idx="16">
                  <c:v>49.5645</c:v>
                </c:pt>
                <c:pt idx="17">
                  <c:v>49.287166666666664</c:v>
                </c:pt>
                <c:pt idx="18">
                  <c:v>49.20066666666666</c:v>
                </c:pt>
                <c:pt idx="19">
                  <c:v>48.9655</c:v>
                </c:pt>
                <c:pt idx="20">
                  <c:v>48.93233333333333</c:v>
                </c:pt>
                <c:pt idx="21">
                  <c:v>48.891333333333336</c:v>
                </c:pt>
                <c:pt idx="22">
                  <c:v>48.85483333333333</c:v>
                </c:pt>
                <c:pt idx="23">
                  <c:v>48.81633333333333</c:v>
                </c:pt>
                <c:pt idx="24">
                  <c:v>48.77616666666667</c:v>
                </c:pt>
                <c:pt idx="25">
                  <c:v>48.741166666666665</c:v>
                </c:pt>
                <c:pt idx="26">
                  <c:v>48.688833333333335</c:v>
                </c:pt>
                <c:pt idx="27">
                  <c:v>48.64983333333333</c:v>
                </c:pt>
                <c:pt idx="28">
                  <c:v>48.633833333333335</c:v>
                </c:pt>
                <c:pt idx="29">
                  <c:v>48.60366666666667</c:v>
                </c:pt>
                <c:pt idx="30">
                  <c:v>48.576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b!$G$102:$G$120</c:f>
              <c:numCache>
                <c:ptCount val="1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</c:numCache>
            </c:numRef>
          </c:xVal>
          <c:yVal>
            <c:numRef>
              <c:f>b!$H$102:$H$120</c:f>
              <c:numCache>
                <c:ptCount val="1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50.49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</c:numCache>
            </c:numRef>
          </c:yVal>
          <c:smooth val="1"/>
        </c:ser>
        <c:ser>
          <c:idx val="3"/>
          <c:order val="4"/>
          <c:tx>
            <c:v>rosettes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a!$I$36:$I$41</c:f>
              <c:numCache>
                <c:ptCount val="6"/>
                <c:pt idx="0">
                  <c:v>126.66866666666667</c:v>
                </c:pt>
                <c:pt idx="1">
                  <c:v>144.99783333333335</c:v>
                </c:pt>
                <c:pt idx="2">
                  <c:v>145.0025</c:v>
                </c:pt>
                <c:pt idx="3">
                  <c:v>144.96</c:v>
                </c:pt>
                <c:pt idx="4">
                  <c:v>138.63633333333334</c:v>
                </c:pt>
                <c:pt idx="5">
                  <c:v>138.65166666666667</c:v>
                </c:pt>
              </c:numCache>
            </c:numRef>
          </c:xVal>
          <c:yVal>
            <c:numRef>
              <c:f>a!$D$36:$D$41</c:f>
              <c:numCache>
                <c:ptCount val="6"/>
                <c:pt idx="0">
                  <c:v>48.647666666666666</c:v>
                </c:pt>
                <c:pt idx="1">
                  <c:v>49.999833333333335</c:v>
                </c:pt>
                <c:pt idx="2">
                  <c:v>49.99583333333333</c:v>
                </c:pt>
                <c:pt idx="3">
                  <c:v>50.01583333333333</c:v>
                </c:pt>
                <c:pt idx="4">
                  <c:v>49.56133333333333</c:v>
                </c:pt>
                <c:pt idx="5">
                  <c:v>49.5645</c:v>
                </c:pt>
              </c:numCache>
            </c:numRef>
          </c:yVal>
          <c:smooth val="0"/>
        </c:ser>
        <c:ser>
          <c:idx val="4"/>
          <c:order val="5"/>
          <c:tx>
            <c:v>legend ctd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a!$I$45:$I$45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a!$D$45:$D$45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ser>
          <c:idx val="5"/>
          <c:order val="6"/>
          <c:tx>
            <c:v>legend rosette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a!$I$46:$I$46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a!$D$46:$D$46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axId val="56818908"/>
        <c:axId val="41608125"/>
      </c:scatterChart>
      <c:valAx>
        <c:axId val="56818908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41608125"/>
        <c:crosses val="autoZero"/>
        <c:crossBetween val="midCat"/>
        <c:dispUnits/>
      </c:valAx>
      <c:valAx>
        <c:axId val="41608125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56818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/>
  <headerFooter>
    <oddHeader>&amp;C&amp;"Arial,Bold"&amp;14 1999-01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0.7625</cdr:x>
      <cdr:y>0.73075</cdr:y>
    </cdr:from>
    <cdr:to>
      <cdr:x>0.79025</cdr:x>
      <cdr:y>0.76625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4333875"/>
          <a:ext cx="238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  <cdr:relSizeAnchor xmlns:cdr="http://schemas.openxmlformats.org/drawingml/2006/chartDrawing">
    <cdr:from>
      <cdr:x>0.60875</cdr:x>
      <cdr:y>0.64675</cdr:y>
    </cdr:from>
    <cdr:to>
      <cdr:x>0.64425</cdr:x>
      <cdr:y>0.68225</cdr:y>
    </cdr:to>
    <cdr:sp>
      <cdr:nvSpPr>
        <cdr:cNvPr id="2" name="TextBox 2"/>
        <cdr:cNvSpPr txBox="1">
          <a:spLocks noChangeArrowheads="1"/>
        </cdr:cNvSpPr>
      </cdr:nvSpPr>
      <cdr:spPr>
        <a:xfrm>
          <a:off x="5276850" y="38290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0.05975</cdr:x>
      <cdr:y>0.385</cdr:y>
    </cdr:from>
    <cdr:to>
      <cdr:x>0.09525</cdr:x>
      <cdr:y>0.4205</cdr:y>
    </cdr:to>
    <cdr:sp>
      <cdr:nvSpPr>
        <cdr:cNvPr id="3" name="TextBox 6"/>
        <cdr:cNvSpPr txBox="1">
          <a:spLocks noChangeArrowheads="1"/>
        </cdr:cNvSpPr>
      </cdr:nvSpPr>
      <cdr:spPr>
        <a:xfrm>
          <a:off x="514350" y="22764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0.315</cdr:x>
      <cdr:y>0.4935</cdr:y>
    </cdr:from>
    <cdr:to>
      <cdr:x>0.35075</cdr:x>
      <cdr:y>0.529</cdr:y>
    </cdr:to>
    <cdr:sp>
      <cdr:nvSpPr>
        <cdr:cNvPr id="4" name="TextBox 9"/>
        <cdr:cNvSpPr txBox="1">
          <a:spLocks noChangeArrowheads="1"/>
        </cdr:cNvSpPr>
      </cdr:nvSpPr>
      <cdr:spPr>
        <a:xfrm>
          <a:off x="2724150" y="29241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0.4605</cdr:x>
      <cdr:y>0.566</cdr:y>
    </cdr:from>
    <cdr:to>
      <cdr:x>0.495</cdr:x>
      <cdr:y>0.6015</cdr:y>
    </cdr:to>
    <cdr:sp>
      <cdr:nvSpPr>
        <cdr:cNvPr id="5" name="TextBox 10"/>
        <cdr:cNvSpPr txBox="1">
          <a:spLocks noChangeArrowheads="1"/>
        </cdr:cNvSpPr>
      </cdr:nvSpPr>
      <cdr:spPr>
        <a:xfrm>
          <a:off x="3990975" y="3352800"/>
          <a:ext cx="295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0.789</cdr:x>
      <cdr:y>0</cdr:y>
    </cdr:from>
    <cdr:to>
      <cdr:x>0.9275</cdr:x>
      <cdr:y>0.0355</cdr:y>
    </cdr:to>
    <cdr:sp>
      <cdr:nvSpPr>
        <cdr:cNvPr id="6" name="TextBox 11"/>
        <cdr:cNvSpPr txBox="1">
          <a:spLocks noChangeArrowheads="1"/>
        </cdr:cNvSpPr>
      </cdr:nvSpPr>
      <cdr:spPr>
        <a:xfrm>
          <a:off x="6838950" y="0"/>
          <a:ext cx="1200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JP Tully   9 - 26 feb</a:t>
          </a:r>
        </a:p>
      </cdr:txBody>
    </cdr:sp>
  </cdr:relSizeAnchor>
  <cdr:relSizeAnchor xmlns:cdr="http://schemas.openxmlformats.org/drawingml/2006/chartDrawing">
    <cdr:from>
      <cdr:x>0.737</cdr:x>
      <cdr:y>0.32525</cdr:y>
    </cdr:from>
    <cdr:to>
      <cdr:x>0.831</cdr:x>
      <cdr:y>0.38875</cdr:y>
    </cdr:to>
    <cdr:sp>
      <cdr:nvSpPr>
        <cdr:cNvPr id="7" name="TextBox 12"/>
        <cdr:cNvSpPr txBox="1">
          <a:spLocks noChangeArrowheads="1"/>
        </cdr:cNvSpPr>
      </cdr:nvSpPr>
      <cdr:spPr>
        <a:xfrm>
          <a:off x="6391275" y="1924050"/>
          <a:ext cx="8191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0.80425</cdr:x>
      <cdr:y>0.06175</cdr:y>
    </cdr:from>
    <cdr:to>
      <cdr:x>0.8755</cdr:x>
      <cdr:y>0.09725</cdr:y>
    </cdr:to>
    <cdr:sp>
      <cdr:nvSpPr>
        <cdr:cNvPr id="8" name="TextBox 15"/>
        <cdr:cNvSpPr txBox="1">
          <a:spLocks noChangeArrowheads="1"/>
        </cdr:cNvSpPr>
      </cdr:nvSpPr>
      <cdr:spPr>
        <a:xfrm>
          <a:off x="6972300" y="361950"/>
          <a:ext cx="619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0.80425</cdr:x>
      <cdr:y>0.10475</cdr:y>
    </cdr:from>
    <cdr:to>
      <cdr:x>0.89325</cdr:x>
      <cdr:y>0.14025</cdr:y>
    </cdr:to>
    <cdr:sp>
      <cdr:nvSpPr>
        <cdr:cNvPr id="9" name="TextBox 16"/>
        <cdr:cNvSpPr txBox="1">
          <a:spLocks noChangeArrowheads="1"/>
        </cdr:cNvSpPr>
      </cdr:nvSpPr>
      <cdr:spPr>
        <a:xfrm>
          <a:off x="6972300" y="619125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1">
      <selection activeCell="I46" sqref="I46"/>
    </sheetView>
  </sheetViews>
  <sheetFormatPr defaultColWidth="9.140625" defaultRowHeight="12.75"/>
  <cols>
    <col min="5" max="5" width="8.8515625" style="4" customWidth="1"/>
    <col min="9" max="9" width="10.00390625" style="0" customWidth="1"/>
  </cols>
  <sheetData>
    <row r="1" spans="1:11" ht="12.75">
      <c r="A1" t="s">
        <v>0</v>
      </c>
      <c r="F1" t="s">
        <v>1</v>
      </c>
      <c r="K1" t="s">
        <v>14</v>
      </c>
    </row>
    <row r="2" spans="1:11" ht="12.75">
      <c r="A2" t="s">
        <v>2</v>
      </c>
      <c r="B2">
        <v>0.3451</v>
      </c>
      <c r="C2" s="1">
        <f aca="true" t="shared" si="0" ref="C2:C42">B2*100/60</f>
        <v>0.5751666666666667</v>
      </c>
      <c r="D2" s="1">
        <f aca="true" t="shared" si="1" ref="D2:D7">C2+48</f>
        <v>48.57516666666667</v>
      </c>
      <c r="E2" s="4" t="s">
        <v>109</v>
      </c>
      <c r="F2" t="s">
        <v>3</v>
      </c>
      <c r="G2">
        <v>0.3154</v>
      </c>
      <c r="H2" s="1">
        <f aca="true" t="shared" si="2" ref="H2:H42">G2*100/60</f>
        <v>0.5256666666666667</v>
      </c>
      <c r="I2">
        <v>125.5257</v>
      </c>
      <c r="K2" t="s">
        <v>15</v>
      </c>
    </row>
    <row r="3" spans="1:11" ht="12.75">
      <c r="A3" t="s">
        <v>4</v>
      </c>
      <c r="B3">
        <v>0.3625</v>
      </c>
      <c r="C3" s="1">
        <f t="shared" si="0"/>
        <v>0.6041666666666666</v>
      </c>
      <c r="D3" s="1">
        <f t="shared" si="1"/>
        <v>48.604166666666664</v>
      </c>
      <c r="E3" s="4" t="s">
        <v>112</v>
      </c>
      <c r="F3" t="s">
        <v>5</v>
      </c>
      <c r="G3">
        <v>0.0077</v>
      </c>
      <c r="H3" s="1">
        <f t="shared" si="2"/>
        <v>0.012833333333333334</v>
      </c>
      <c r="I3" s="1">
        <f>(H3+126)</f>
        <v>126.01283333333333</v>
      </c>
      <c r="K3" t="s">
        <v>16</v>
      </c>
    </row>
    <row r="4" spans="1:11" ht="12.75">
      <c r="A4" t="s">
        <v>6</v>
      </c>
      <c r="B4">
        <v>0.3785</v>
      </c>
      <c r="C4" s="1">
        <f t="shared" si="0"/>
        <v>0.6308333333333334</v>
      </c>
      <c r="D4" s="1">
        <f t="shared" si="1"/>
        <v>48.630833333333335</v>
      </c>
      <c r="E4" s="4" t="s">
        <v>115</v>
      </c>
      <c r="F4" t="s">
        <v>7</v>
      </c>
      <c r="G4">
        <v>0.2012</v>
      </c>
      <c r="H4" s="1">
        <f t="shared" si="2"/>
        <v>0.3353333333333333</v>
      </c>
      <c r="I4" s="1">
        <f>(H4+126)</f>
        <v>126.33533333333334</v>
      </c>
      <c r="K4" t="s">
        <v>17</v>
      </c>
    </row>
    <row r="5" spans="1:11" ht="12.75">
      <c r="A5" t="s">
        <v>8</v>
      </c>
      <c r="B5">
        <v>0.3886</v>
      </c>
      <c r="C5" s="1">
        <f t="shared" si="0"/>
        <v>0.6476666666666666</v>
      </c>
      <c r="D5" s="1">
        <f t="shared" si="1"/>
        <v>48.647666666666666</v>
      </c>
      <c r="E5" s="4" t="s">
        <v>118</v>
      </c>
      <c r="F5" t="s">
        <v>9</v>
      </c>
      <c r="G5">
        <v>0.4012</v>
      </c>
      <c r="H5" s="1">
        <f t="shared" si="2"/>
        <v>0.6686666666666666</v>
      </c>
      <c r="I5" s="1">
        <f>(H5+126)</f>
        <v>126.66866666666667</v>
      </c>
      <c r="K5" t="s">
        <v>18</v>
      </c>
    </row>
    <row r="6" spans="1:11" ht="12.75">
      <c r="A6" t="s">
        <v>10</v>
      </c>
      <c r="B6">
        <v>0.4131</v>
      </c>
      <c r="C6" s="1">
        <f t="shared" si="0"/>
        <v>0.6885</v>
      </c>
      <c r="D6" s="1">
        <f t="shared" si="1"/>
        <v>48.6885</v>
      </c>
      <c r="E6" s="4" t="s">
        <v>121</v>
      </c>
      <c r="F6" t="s">
        <v>11</v>
      </c>
      <c r="G6">
        <v>0.1027</v>
      </c>
      <c r="H6" s="1">
        <f t="shared" si="2"/>
        <v>0.17116666666666666</v>
      </c>
      <c r="I6" s="1">
        <f>(H6+127)</f>
        <v>127.17116666666666</v>
      </c>
      <c r="K6" t="s">
        <v>19</v>
      </c>
    </row>
    <row r="7" spans="1:11" ht="12.75">
      <c r="A7" t="s">
        <v>12</v>
      </c>
      <c r="B7">
        <v>0.451</v>
      </c>
      <c r="C7" s="1">
        <f t="shared" si="0"/>
        <v>0.7516666666666667</v>
      </c>
      <c r="D7" s="1">
        <f t="shared" si="1"/>
        <v>48.751666666666665</v>
      </c>
      <c r="E7" s="4" t="s">
        <v>124</v>
      </c>
      <c r="F7" t="s">
        <v>13</v>
      </c>
      <c r="G7">
        <v>0.4038</v>
      </c>
      <c r="H7" s="1">
        <f t="shared" si="2"/>
        <v>0.673</v>
      </c>
      <c r="I7" s="1">
        <f>(H7+127)</f>
        <v>127.673</v>
      </c>
      <c r="K7" t="s">
        <v>20</v>
      </c>
    </row>
    <row r="8" spans="1:11" ht="12.75">
      <c r="A8" t="s">
        <v>25</v>
      </c>
      <c r="B8">
        <v>0.053</v>
      </c>
      <c r="C8" s="1">
        <f t="shared" si="0"/>
        <v>0.08833333333333333</v>
      </c>
      <c r="D8" s="1">
        <f>C8+50</f>
        <v>50.08833333333333</v>
      </c>
      <c r="E8" s="4" t="s">
        <v>185</v>
      </c>
      <c r="F8" t="s">
        <v>29</v>
      </c>
      <c r="G8">
        <v>0.5482</v>
      </c>
      <c r="H8" s="1">
        <f t="shared" si="2"/>
        <v>0.9136666666666666</v>
      </c>
      <c r="I8" s="1">
        <f>(H8+144)</f>
        <v>144.91366666666667</v>
      </c>
      <c r="K8" t="s">
        <v>21</v>
      </c>
    </row>
    <row r="9" spans="1:11" ht="12.75">
      <c r="A9" t="s">
        <v>26</v>
      </c>
      <c r="B9">
        <v>0.5999</v>
      </c>
      <c r="C9" s="1">
        <f t="shared" si="0"/>
        <v>0.9998333333333334</v>
      </c>
      <c r="D9" s="1">
        <f>C9+49</f>
        <v>49.999833333333335</v>
      </c>
      <c r="E9" s="4" t="s">
        <v>185</v>
      </c>
      <c r="F9" t="s">
        <v>30</v>
      </c>
      <c r="G9">
        <v>0.5987</v>
      </c>
      <c r="H9" s="1">
        <f t="shared" si="2"/>
        <v>0.9978333333333335</v>
      </c>
      <c r="I9" s="1">
        <f>(H9+144)</f>
        <v>144.99783333333335</v>
      </c>
      <c r="K9" t="s">
        <v>22</v>
      </c>
    </row>
    <row r="10" spans="1:11" ht="12.75">
      <c r="A10" t="s">
        <v>27</v>
      </c>
      <c r="B10">
        <v>0.5986</v>
      </c>
      <c r="C10" s="1">
        <f t="shared" si="0"/>
        <v>0.9976666666666667</v>
      </c>
      <c r="D10" s="1">
        <f>C10+49</f>
        <v>49.99766666666667</v>
      </c>
      <c r="E10" s="4" t="s">
        <v>185</v>
      </c>
      <c r="F10" t="s">
        <v>31</v>
      </c>
      <c r="G10">
        <v>0.5988</v>
      </c>
      <c r="H10" s="1">
        <f t="shared" si="2"/>
        <v>0.998</v>
      </c>
      <c r="I10" s="1">
        <f>(H10+144)</f>
        <v>144.998</v>
      </c>
      <c r="K10" t="s">
        <v>23</v>
      </c>
    </row>
    <row r="11" spans="1:11" ht="12.75">
      <c r="A11" t="s">
        <v>28</v>
      </c>
      <c r="B11">
        <v>0.0095</v>
      </c>
      <c r="C11" s="1">
        <f t="shared" si="0"/>
        <v>0.01583333333333333</v>
      </c>
      <c r="D11" s="1">
        <f>C11+50</f>
        <v>50.01583333333333</v>
      </c>
      <c r="E11" s="4" t="s">
        <v>185</v>
      </c>
      <c r="F11" t="s">
        <v>32</v>
      </c>
      <c r="G11">
        <v>0.5797</v>
      </c>
      <c r="H11" s="1">
        <f t="shared" si="2"/>
        <v>0.9661666666666666</v>
      </c>
      <c r="I11" s="1">
        <f>(H11+144)</f>
        <v>144.96616666666668</v>
      </c>
      <c r="K11" t="s">
        <v>24</v>
      </c>
    </row>
    <row r="12" spans="1:11" ht="12.75">
      <c r="A12" t="s">
        <v>26</v>
      </c>
      <c r="B12">
        <v>0.5999</v>
      </c>
      <c r="C12" s="1">
        <f t="shared" si="0"/>
        <v>0.9998333333333334</v>
      </c>
      <c r="D12" s="1">
        <f>C12+49</f>
        <v>49.999833333333335</v>
      </c>
      <c r="E12" s="4" t="s">
        <v>183</v>
      </c>
      <c r="F12" t="s">
        <v>33</v>
      </c>
      <c r="G12">
        <v>0.1802</v>
      </c>
      <c r="H12" s="1">
        <f t="shared" si="2"/>
        <v>0.30033333333333334</v>
      </c>
      <c r="I12" s="1">
        <f>(H12+144)</f>
        <v>144.30033333333333</v>
      </c>
      <c r="K12" t="s">
        <v>46</v>
      </c>
    </row>
    <row r="13" spans="1:11" ht="12.75">
      <c r="A13" t="s">
        <v>34</v>
      </c>
      <c r="B13">
        <v>0.5987</v>
      </c>
      <c r="C13" s="1">
        <f t="shared" si="0"/>
        <v>0.9978333333333335</v>
      </c>
      <c r="D13" s="1">
        <f aca="true" t="shared" si="3" ref="D13:D18">C13+49</f>
        <v>49.99783333333333</v>
      </c>
      <c r="E13" s="4" t="s">
        <v>181</v>
      </c>
      <c r="F13" t="s">
        <v>35</v>
      </c>
      <c r="G13">
        <v>0.3607</v>
      </c>
      <c r="H13" s="1">
        <f t="shared" si="2"/>
        <v>0.6011666666666666</v>
      </c>
      <c r="I13" s="1">
        <f>(H13+143)</f>
        <v>143.60116666666667</v>
      </c>
      <c r="K13" t="s">
        <v>47</v>
      </c>
    </row>
    <row r="14" spans="1:11" ht="12.75">
      <c r="A14" t="s">
        <v>36</v>
      </c>
      <c r="B14">
        <v>0.501</v>
      </c>
      <c r="C14" s="1">
        <f t="shared" si="0"/>
        <v>0.8350000000000001</v>
      </c>
      <c r="D14" s="1">
        <f t="shared" si="3"/>
        <v>49.835</v>
      </c>
      <c r="E14" s="4" t="s">
        <v>178</v>
      </c>
      <c r="F14" t="s">
        <v>37</v>
      </c>
      <c r="G14">
        <v>0.3976</v>
      </c>
      <c r="H14" s="1">
        <f t="shared" si="2"/>
        <v>0.6626666666666666</v>
      </c>
      <c r="I14" s="1">
        <f>(H14+142)</f>
        <v>142.66266666666667</v>
      </c>
      <c r="K14" t="s">
        <v>48</v>
      </c>
    </row>
    <row r="15" spans="1:11" ht="12.75">
      <c r="A15" t="s">
        <v>38</v>
      </c>
      <c r="B15">
        <v>0.419</v>
      </c>
      <c r="C15" s="1">
        <f t="shared" si="0"/>
        <v>0.6983333333333334</v>
      </c>
      <c r="D15" s="1">
        <f t="shared" si="3"/>
        <v>49.69833333333333</v>
      </c>
      <c r="E15" s="4" t="s">
        <v>172</v>
      </c>
      <c r="F15" t="s">
        <v>39</v>
      </c>
      <c r="G15">
        <v>0.3955</v>
      </c>
      <c r="H15" s="1">
        <f t="shared" si="2"/>
        <v>0.6591666666666668</v>
      </c>
      <c r="I15" s="1">
        <f>(H15+140)</f>
        <v>140.65916666666666</v>
      </c>
      <c r="K15" t="s">
        <v>49</v>
      </c>
    </row>
    <row r="16" spans="1:11" ht="12.75">
      <c r="A16" t="s">
        <v>40</v>
      </c>
      <c r="B16">
        <v>0.3793</v>
      </c>
      <c r="C16" s="1">
        <f t="shared" si="0"/>
        <v>0.6321666666666667</v>
      </c>
      <c r="D16" s="1">
        <f t="shared" si="3"/>
        <v>49.63216666666667</v>
      </c>
      <c r="E16" s="4" t="s">
        <v>169</v>
      </c>
      <c r="F16" t="s">
        <v>41</v>
      </c>
      <c r="G16">
        <v>0.3997</v>
      </c>
      <c r="H16" s="1">
        <f t="shared" si="2"/>
        <v>0.6661666666666667</v>
      </c>
      <c r="I16" s="1">
        <f>(H16+139)</f>
        <v>139.66616666666667</v>
      </c>
      <c r="K16" t="s">
        <v>50</v>
      </c>
    </row>
    <row r="17" spans="1:11" ht="12.75">
      <c r="A17" t="s">
        <v>42</v>
      </c>
      <c r="B17">
        <v>0.3368</v>
      </c>
      <c r="C17" s="1">
        <f t="shared" si="0"/>
        <v>0.5613333333333334</v>
      </c>
      <c r="D17" s="1">
        <f t="shared" si="3"/>
        <v>49.56133333333333</v>
      </c>
      <c r="E17" s="4" t="s">
        <v>166</v>
      </c>
      <c r="F17" t="s">
        <v>43</v>
      </c>
      <c r="G17">
        <v>0.3818</v>
      </c>
      <c r="H17" s="1">
        <f t="shared" si="2"/>
        <v>0.6363333333333333</v>
      </c>
      <c r="I17" s="1">
        <f>(H17+138)</f>
        <v>138.63633333333334</v>
      </c>
      <c r="K17" t="s">
        <v>51</v>
      </c>
    </row>
    <row r="18" spans="1:11" ht="12.75">
      <c r="A18" t="s">
        <v>44</v>
      </c>
      <c r="B18">
        <v>0.3387</v>
      </c>
      <c r="C18" s="1">
        <f t="shared" si="0"/>
        <v>0.5645</v>
      </c>
      <c r="D18" s="1">
        <f t="shared" si="3"/>
        <v>49.5645</v>
      </c>
      <c r="E18" s="4" t="s">
        <v>166</v>
      </c>
      <c r="F18" t="s">
        <v>45</v>
      </c>
      <c r="G18">
        <v>0.391</v>
      </c>
      <c r="H18" s="1">
        <f t="shared" si="2"/>
        <v>0.6516666666666667</v>
      </c>
      <c r="I18" s="1">
        <f>(H18+138)</f>
        <v>138.65166666666667</v>
      </c>
      <c r="K18" t="s">
        <v>52</v>
      </c>
    </row>
    <row r="19" spans="1:11" ht="12.75">
      <c r="A19" t="s">
        <v>77</v>
      </c>
      <c r="B19">
        <v>0.1723</v>
      </c>
      <c r="C19" s="1">
        <f t="shared" si="0"/>
        <v>0.2871666666666667</v>
      </c>
      <c r="D19" s="1">
        <f>C19+49</f>
        <v>49.287166666666664</v>
      </c>
      <c r="E19" s="4" t="s">
        <v>154</v>
      </c>
      <c r="F19" t="s">
        <v>91</v>
      </c>
      <c r="G19">
        <v>0.3962</v>
      </c>
      <c r="H19" s="1">
        <f t="shared" si="2"/>
        <v>0.6603333333333333</v>
      </c>
      <c r="I19" s="1">
        <f>(H19+134)</f>
        <v>134.66033333333334</v>
      </c>
      <c r="K19" t="s">
        <v>63</v>
      </c>
    </row>
    <row r="20" spans="1:11" ht="12.75">
      <c r="A20" t="s">
        <v>78</v>
      </c>
      <c r="B20">
        <v>0.1204</v>
      </c>
      <c r="C20" s="1">
        <f t="shared" si="0"/>
        <v>0.20066666666666666</v>
      </c>
      <c r="D20" s="1">
        <f>C20+49</f>
        <v>49.20066666666666</v>
      </c>
      <c r="E20" s="4" t="s">
        <v>151</v>
      </c>
      <c r="F20" t="s">
        <v>92</v>
      </c>
      <c r="G20">
        <v>0.3994</v>
      </c>
      <c r="H20" s="1">
        <f t="shared" si="2"/>
        <v>0.6656666666666666</v>
      </c>
      <c r="I20" s="1">
        <f>(H20+133)</f>
        <v>133.66566666666665</v>
      </c>
      <c r="K20" t="s">
        <v>64</v>
      </c>
    </row>
    <row r="21" spans="1:11" ht="12.75">
      <c r="A21" t="s">
        <v>79</v>
      </c>
      <c r="B21">
        <v>0.5793</v>
      </c>
      <c r="C21" s="1">
        <f t="shared" si="0"/>
        <v>0.9655000000000001</v>
      </c>
      <c r="D21" s="1">
        <f>C21+48</f>
        <v>48.9655</v>
      </c>
      <c r="E21" s="4" t="s">
        <v>142</v>
      </c>
      <c r="F21" t="s">
        <v>93</v>
      </c>
      <c r="G21">
        <v>0.3992</v>
      </c>
      <c r="H21" s="1">
        <f t="shared" si="2"/>
        <v>0.6653333333333333</v>
      </c>
      <c r="I21" s="1">
        <f>(H21+130)</f>
        <v>130.66533333333334</v>
      </c>
      <c r="K21" t="s">
        <v>65</v>
      </c>
    </row>
    <row r="22" spans="1:11" ht="12.75">
      <c r="A22" t="s">
        <v>80</v>
      </c>
      <c r="B22">
        <v>0.5594</v>
      </c>
      <c r="C22" s="1">
        <f t="shared" si="0"/>
        <v>0.9323333333333333</v>
      </c>
      <c r="D22" s="1">
        <f aca="true" t="shared" si="4" ref="D22:D36">C22+48</f>
        <v>48.93233333333333</v>
      </c>
      <c r="E22" s="4" t="s">
        <v>139</v>
      </c>
      <c r="F22" t="s">
        <v>94</v>
      </c>
      <c r="G22">
        <v>0.1001</v>
      </c>
      <c r="H22" s="1">
        <f t="shared" si="2"/>
        <v>0.16683333333333333</v>
      </c>
      <c r="I22" s="1">
        <f>(H22+130)</f>
        <v>130.16683333333333</v>
      </c>
      <c r="K22" t="s">
        <v>66</v>
      </c>
    </row>
    <row r="23" spans="1:11" ht="12.75">
      <c r="A23" t="s">
        <v>81</v>
      </c>
      <c r="B23">
        <v>0.5348</v>
      </c>
      <c r="C23" s="1">
        <f t="shared" si="0"/>
        <v>0.8913333333333334</v>
      </c>
      <c r="D23" s="1">
        <f t="shared" si="4"/>
        <v>48.891333333333336</v>
      </c>
      <c r="E23" s="4" t="s">
        <v>136</v>
      </c>
      <c r="F23" t="s">
        <v>95</v>
      </c>
      <c r="G23">
        <v>0.4002</v>
      </c>
      <c r="H23" s="1">
        <f t="shared" si="2"/>
        <v>0.667</v>
      </c>
      <c r="I23" s="1">
        <f>(H23+129)</f>
        <v>129.667</v>
      </c>
      <c r="K23" t="s">
        <v>67</v>
      </c>
    </row>
    <row r="24" spans="1:11" ht="12.75">
      <c r="A24" t="s">
        <v>82</v>
      </c>
      <c r="B24">
        <v>0.5129</v>
      </c>
      <c r="C24" s="1">
        <f t="shared" si="0"/>
        <v>0.8548333333333333</v>
      </c>
      <c r="D24" s="1">
        <f t="shared" si="4"/>
        <v>48.85483333333333</v>
      </c>
      <c r="E24" s="4" t="s">
        <v>133</v>
      </c>
      <c r="F24" t="s">
        <v>96</v>
      </c>
      <c r="G24">
        <v>0.0984</v>
      </c>
      <c r="H24" s="1">
        <f t="shared" si="2"/>
        <v>0.164</v>
      </c>
      <c r="I24" s="1">
        <f>(H24+129)</f>
        <v>129.164</v>
      </c>
      <c r="K24" t="s">
        <v>68</v>
      </c>
    </row>
    <row r="25" spans="1:11" ht="12.75">
      <c r="A25" t="s">
        <v>83</v>
      </c>
      <c r="B25">
        <v>0.4898</v>
      </c>
      <c r="C25" s="1">
        <f t="shared" si="0"/>
        <v>0.8163333333333334</v>
      </c>
      <c r="D25" s="1">
        <f t="shared" si="4"/>
        <v>48.81633333333333</v>
      </c>
      <c r="E25" s="4" t="s">
        <v>130</v>
      </c>
      <c r="F25" t="s">
        <v>97</v>
      </c>
      <c r="G25">
        <v>0.4012</v>
      </c>
      <c r="H25" s="1">
        <f t="shared" si="2"/>
        <v>0.6686666666666666</v>
      </c>
      <c r="I25" s="1">
        <f>(H25+128)</f>
        <v>128.66866666666667</v>
      </c>
      <c r="K25" t="s">
        <v>69</v>
      </c>
    </row>
    <row r="26" spans="1:11" ht="12.75">
      <c r="A26" t="s">
        <v>84</v>
      </c>
      <c r="B26">
        <v>0.4657</v>
      </c>
      <c r="C26" s="1">
        <f t="shared" si="0"/>
        <v>0.7761666666666667</v>
      </c>
      <c r="D26" s="1">
        <f t="shared" si="4"/>
        <v>48.77616666666667</v>
      </c>
      <c r="E26" s="4" t="s">
        <v>127</v>
      </c>
      <c r="F26" t="s">
        <v>98</v>
      </c>
      <c r="G26">
        <v>0.0998</v>
      </c>
      <c r="H26" s="1">
        <f t="shared" si="2"/>
        <v>0.16633333333333333</v>
      </c>
      <c r="I26" s="1">
        <f>(H26+128)</f>
        <v>128.16633333333334</v>
      </c>
      <c r="K26" t="s">
        <v>70</v>
      </c>
    </row>
    <row r="27" spans="1:11" ht="12.75">
      <c r="A27" t="s">
        <v>85</v>
      </c>
      <c r="B27">
        <v>0.4447</v>
      </c>
      <c r="C27" s="1">
        <f t="shared" si="0"/>
        <v>0.7411666666666666</v>
      </c>
      <c r="D27" s="1">
        <f t="shared" si="4"/>
        <v>48.741166666666665</v>
      </c>
      <c r="E27" s="4" t="s">
        <v>124</v>
      </c>
      <c r="F27" t="s">
        <v>99</v>
      </c>
      <c r="G27" s="1">
        <v>0.4</v>
      </c>
      <c r="H27" s="1">
        <f t="shared" si="2"/>
        <v>0.6666666666666666</v>
      </c>
      <c r="I27" s="1">
        <f>(H27+127)</f>
        <v>127.66666666666667</v>
      </c>
      <c r="K27" t="s">
        <v>71</v>
      </c>
    </row>
    <row r="28" spans="1:11" ht="12.75">
      <c r="A28" t="s">
        <v>86</v>
      </c>
      <c r="B28">
        <v>0.4133</v>
      </c>
      <c r="C28" s="1">
        <f t="shared" si="0"/>
        <v>0.6888333333333333</v>
      </c>
      <c r="D28" s="1">
        <f t="shared" si="4"/>
        <v>48.688833333333335</v>
      </c>
      <c r="E28" s="4" t="s">
        <v>121</v>
      </c>
      <c r="F28" t="s">
        <v>100</v>
      </c>
      <c r="G28">
        <v>0.0969</v>
      </c>
      <c r="H28" s="1">
        <f t="shared" si="2"/>
        <v>0.1615</v>
      </c>
      <c r="I28" s="1">
        <f>(H28+127)</f>
        <v>127.1615</v>
      </c>
      <c r="K28" t="s">
        <v>72</v>
      </c>
    </row>
    <row r="29" spans="1:11" ht="12.75">
      <c r="A29" t="s">
        <v>87</v>
      </c>
      <c r="B29">
        <v>0.3899</v>
      </c>
      <c r="C29" s="1">
        <f t="shared" si="0"/>
        <v>0.6498333333333334</v>
      </c>
      <c r="D29" s="1">
        <f t="shared" si="4"/>
        <v>48.64983333333333</v>
      </c>
      <c r="E29" s="4" t="s">
        <v>118</v>
      </c>
      <c r="F29" t="s">
        <v>101</v>
      </c>
      <c r="G29">
        <v>0.3928</v>
      </c>
      <c r="H29" s="1">
        <f t="shared" si="2"/>
        <v>0.6546666666666667</v>
      </c>
      <c r="I29" s="1">
        <f>(H29+126)</f>
        <v>126.65466666666667</v>
      </c>
      <c r="K29" t="s">
        <v>73</v>
      </c>
    </row>
    <row r="30" spans="1:11" ht="12.75">
      <c r="A30" t="s">
        <v>88</v>
      </c>
      <c r="B30">
        <v>0.3803</v>
      </c>
      <c r="C30" s="1">
        <f t="shared" si="0"/>
        <v>0.6338333333333334</v>
      </c>
      <c r="D30" s="1">
        <f t="shared" si="4"/>
        <v>48.633833333333335</v>
      </c>
      <c r="E30" s="4" t="s">
        <v>115</v>
      </c>
      <c r="F30" t="s">
        <v>102</v>
      </c>
      <c r="G30">
        <v>0.2021</v>
      </c>
      <c r="H30" s="1">
        <f t="shared" si="2"/>
        <v>0.3368333333333334</v>
      </c>
      <c r="I30" s="1">
        <f>(H30+126)</f>
        <v>126.33683333333333</v>
      </c>
      <c r="K30" t="s">
        <v>74</v>
      </c>
    </row>
    <row r="31" spans="1:11" ht="12.75">
      <c r="A31" t="s">
        <v>89</v>
      </c>
      <c r="B31">
        <v>0.3622</v>
      </c>
      <c r="C31" s="1">
        <f t="shared" si="0"/>
        <v>0.6036666666666667</v>
      </c>
      <c r="D31" s="1">
        <f t="shared" si="4"/>
        <v>48.60366666666667</v>
      </c>
      <c r="E31" s="4" t="s">
        <v>112</v>
      </c>
      <c r="F31" t="s">
        <v>103</v>
      </c>
      <c r="G31">
        <v>0.0017</v>
      </c>
      <c r="H31" s="1">
        <f t="shared" si="2"/>
        <v>0.002833333333333333</v>
      </c>
      <c r="I31" s="1">
        <f>(H31+126)</f>
        <v>126.00283333333333</v>
      </c>
      <c r="K31" t="s">
        <v>75</v>
      </c>
    </row>
    <row r="32" spans="1:11" ht="12.75">
      <c r="A32" t="s">
        <v>90</v>
      </c>
      <c r="B32">
        <v>0.3456</v>
      </c>
      <c r="C32" s="1">
        <f t="shared" si="0"/>
        <v>0.5760000000000001</v>
      </c>
      <c r="D32" s="1">
        <f t="shared" si="4"/>
        <v>48.576</v>
      </c>
      <c r="E32" s="4" t="s">
        <v>109</v>
      </c>
      <c r="F32" t="s">
        <v>104</v>
      </c>
      <c r="G32">
        <v>0.3021</v>
      </c>
      <c r="H32" s="1">
        <f t="shared" si="2"/>
        <v>0.5035</v>
      </c>
      <c r="I32" s="1">
        <f>(H32+125)</f>
        <v>125.5035</v>
      </c>
      <c r="K32" t="s">
        <v>76</v>
      </c>
    </row>
    <row r="33" spans="3:9" ht="12.75">
      <c r="C33" s="1"/>
      <c r="D33" s="1"/>
      <c r="H33" s="1"/>
      <c r="I33" s="1"/>
    </row>
    <row r="34" spans="3:9" ht="12.75">
      <c r="C34" s="1"/>
      <c r="D34" s="1"/>
      <c r="H34" s="1"/>
      <c r="I34" s="1"/>
    </row>
    <row r="35" spans="1:9" ht="12.75">
      <c r="A35" t="s">
        <v>0</v>
      </c>
      <c r="C35" s="1"/>
      <c r="D35" s="1"/>
      <c r="F35" t="s">
        <v>1</v>
      </c>
      <c r="H35" s="1"/>
      <c r="I35" s="1"/>
    </row>
    <row r="36" spans="1:9" ht="12.75">
      <c r="A36" t="s">
        <v>8</v>
      </c>
      <c r="B36" s="1">
        <v>0.3886</v>
      </c>
      <c r="C36" s="1">
        <f t="shared" si="0"/>
        <v>0.6476666666666666</v>
      </c>
      <c r="D36" s="1">
        <f t="shared" si="4"/>
        <v>48.647666666666666</v>
      </c>
      <c r="E36" s="4" t="s">
        <v>118</v>
      </c>
      <c r="F36" t="s">
        <v>9</v>
      </c>
      <c r="G36" s="1">
        <v>0.4012</v>
      </c>
      <c r="H36" s="1">
        <f t="shared" si="2"/>
        <v>0.6686666666666666</v>
      </c>
      <c r="I36" s="1">
        <f>(H36+126)</f>
        <v>126.66866666666667</v>
      </c>
    </row>
    <row r="37" spans="1:9" ht="12.75">
      <c r="A37" t="s">
        <v>26</v>
      </c>
      <c r="B37" s="1">
        <v>0.5999</v>
      </c>
      <c r="C37" s="1">
        <f t="shared" si="0"/>
        <v>0.9998333333333334</v>
      </c>
      <c r="D37" s="1">
        <f>C37+49</f>
        <v>49.999833333333335</v>
      </c>
      <c r="E37" s="4" t="s">
        <v>185</v>
      </c>
      <c r="F37" t="s">
        <v>30</v>
      </c>
      <c r="G37" s="1">
        <v>0.5987</v>
      </c>
      <c r="H37" s="1">
        <f t="shared" si="2"/>
        <v>0.9978333333333335</v>
      </c>
      <c r="I37" s="1">
        <f>(H37+144)</f>
        <v>144.99783333333335</v>
      </c>
    </row>
    <row r="38" spans="1:9" ht="12.75">
      <c r="A38" t="s">
        <v>105</v>
      </c>
      <c r="B38" s="1">
        <v>0.5975</v>
      </c>
      <c r="C38" s="1">
        <f t="shared" si="0"/>
        <v>0.9958333333333333</v>
      </c>
      <c r="D38" s="1">
        <f>C38+49</f>
        <v>49.99583333333333</v>
      </c>
      <c r="E38" s="4" t="s">
        <v>185</v>
      </c>
      <c r="F38" t="s">
        <v>106</v>
      </c>
      <c r="G38" s="1">
        <v>0.0015</v>
      </c>
      <c r="H38" s="1">
        <f t="shared" si="2"/>
        <v>0.0025</v>
      </c>
      <c r="I38" s="1">
        <f>(H38+145)</f>
        <v>145.0025</v>
      </c>
    </row>
    <row r="39" spans="1:9" ht="12.75">
      <c r="A39" t="s">
        <v>28</v>
      </c>
      <c r="B39" s="1">
        <v>0.0095</v>
      </c>
      <c r="C39" s="1">
        <f t="shared" si="0"/>
        <v>0.01583333333333333</v>
      </c>
      <c r="D39" s="1">
        <f>C39+50</f>
        <v>50.01583333333333</v>
      </c>
      <c r="E39" s="4" t="s">
        <v>185</v>
      </c>
      <c r="F39" t="s">
        <v>32</v>
      </c>
      <c r="G39" s="1">
        <v>0.576</v>
      </c>
      <c r="H39" s="1">
        <f t="shared" si="2"/>
        <v>0.9599999999999999</v>
      </c>
      <c r="I39" s="1">
        <f>(H39+144)</f>
        <v>144.96</v>
      </c>
    </row>
    <row r="40" spans="1:9" ht="12.75">
      <c r="A40" t="s">
        <v>42</v>
      </c>
      <c r="B40" s="1">
        <v>0.3368</v>
      </c>
      <c r="C40" s="1">
        <f t="shared" si="0"/>
        <v>0.5613333333333334</v>
      </c>
      <c r="D40" s="1">
        <f>C40+49</f>
        <v>49.56133333333333</v>
      </c>
      <c r="E40" s="4" t="s">
        <v>166</v>
      </c>
      <c r="F40" t="s">
        <v>43</v>
      </c>
      <c r="G40" s="1">
        <v>0.3818</v>
      </c>
      <c r="H40" s="1">
        <f t="shared" si="2"/>
        <v>0.6363333333333333</v>
      </c>
      <c r="I40" s="1">
        <f>(H40+138)</f>
        <v>138.63633333333334</v>
      </c>
    </row>
    <row r="41" spans="1:9" ht="12.75">
      <c r="A41" t="s">
        <v>44</v>
      </c>
      <c r="B41" s="1">
        <v>0.3387</v>
      </c>
      <c r="C41" s="1">
        <f t="shared" si="0"/>
        <v>0.5645</v>
      </c>
      <c r="D41" s="1">
        <f>C41+49</f>
        <v>49.5645</v>
      </c>
      <c r="E41" s="4" t="s">
        <v>166</v>
      </c>
      <c r="F41" t="s">
        <v>45</v>
      </c>
      <c r="G41" s="1">
        <v>0.391</v>
      </c>
      <c r="H41" s="1">
        <f t="shared" si="2"/>
        <v>0.6516666666666667</v>
      </c>
      <c r="I41" s="1">
        <f>(H41+138)</f>
        <v>138.65166666666667</v>
      </c>
    </row>
    <row r="42" spans="1:9" ht="12.75">
      <c r="A42" t="s">
        <v>77</v>
      </c>
      <c r="B42" s="1">
        <v>0.1723</v>
      </c>
      <c r="C42" s="1">
        <f t="shared" si="0"/>
        <v>0.2871666666666667</v>
      </c>
      <c r="D42" s="1">
        <f>C42+49</f>
        <v>49.287166666666664</v>
      </c>
      <c r="E42" s="4" t="s">
        <v>154</v>
      </c>
      <c r="F42" s="1" t="s">
        <v>91</v>
      </c>
      <c r="G42">
        <v>0.3962</v>
      </c>
      <c r="H42" s="1">
        <f t="shared" si="2"/>
        <v>0.6603333333333333</v>
      </c>
      <c r="I42" s="1">
        <f>(H42+134)</f>
        <v>134.66033333333334</v>
      </c>
    </row>
    <row r="43" spans="2:9" ht="12.75">
      <c r="B43" s="1"/>
      <c r="C43" s="1"/>
      <c r="D43" s="1"/>
      <c r="G43" s="1"/>
      <c r="H43" s="1"/>
      <c r="I43" s="1"/>
    </row>
    <row r="44" ht="12.75">
      <c r="I44" s="1"/>
    </row>
    <row r="45" spans="2:9" ht="12.75">
      <c r="B45" s="1"/>
      <c r="C45" s="1"/>
      <c r="D45" s="1">
        <v>51.33</v>
      </c>
      <c r="G45" s="1"/>
      <c r="H45" s="1"/>
      <c r="I45" s="1">
        <v>126</v>
      </c>
    </row>
    <row r="46" spans="2:9" ht="12.75">
      <c r="B46" s="1"/>
      <c r="C46" s="1"/>
      <c r="D46" s="1">
        <v>51.16</v>
      </c>
      <c r="G46" s="1"/>
      <c r="H46" s="1"/>
      <c r="I46" s="1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53</v>
      </c>
      <c r="G1" t="s">
        <v>54</v>
      </c>
      <c r="H1" t="s">
        <v>55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56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57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58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59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60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61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62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187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3"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107</v>
      </c>
      <c r="F1" t="s">
        <v>1</v>
      </c>
    </row>
    <row r="2" spans="1:9" ht="12.75">
      <c r="A2" t="s">
        <v>108</v>
      </c>
      <c r="B2" s="1">
        <v>0.345</v>
      </c>
      <c r="C2" s="1">
        <f>B2*100/60</f>
        <v>0.575</v>
      </c>
      <c r="D2" s="1">
        <f>C2+48</f>
        <v>48.575</v>
      </c>
      <c r="E2" s="3" t="s">
        <v>109</v>
      </c>
      <c r="F2" t="s">
        <v>110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111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112</v>
      </c>
      <c r="F3" t="s">
        <v>113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114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115</v>
      </c>
      <c r="F4" t="s">
        <v>116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117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118</v>
      </c>
      <c r="F5" t="s">
        <v>119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120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121</v>
      </c>
      <c r="F6" t="s">
        <v>122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123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124</v>
      </c>
      <c r="F7" t="s">
        <v>125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126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127</v>
      </c>
      <c r="F8" t="s">
        <v>128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129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130</v>
      </c>
      <c r="F9" t="s">
        <v>131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132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133</v>
      </c>
      <c r="F10" t="s">
        <v>134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135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136</v>
      </c>
      <c r="F11" t="s">
        <v>137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138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139</v>
      </c>
      <c r="F12" t="s">
        <v>140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141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142</v>
      </c>
      <c r="F13" t="s">
        <v>143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144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145</v>
      </c>
      <c r="F14" t="s">
        <v>146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147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148</v>
      </c>
      <c r="F15" t="s">
        <v>149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150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151</v>
      </c>
      <c r="F16" t="s">
        <v>152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153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154</v>
      </c>
      <c r="F17" t="s">
        <v>155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156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157</v>
      </c>
      <c r="F18" t="s">
        <v>158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159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160</v>
      </c>
      <c r="F19" t="s">
        <v>161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162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163</v>
      </c>
      <c r="F20" t="s">
        <v>164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165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166</v>
      </c>
      <c r="F21" t="s">
        <v>167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168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169</v>
      </c>
      <c r="F22" t="s">
        <v>170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171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172</v>
      </c>
      <c r="F23" t="s">
        <v>173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174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175</v>
      </c>
      <c r="F24" t="s">
        <v>176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177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178</v>
      </c>
      <c r="F25" t="s">
        <v>179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180</v>
      </c>
      <c r="B26" s="1">
        <v>0</v>
      </c>
      <c r="C26" s="1">
        <f t="shared" si="0"/>
        <v>0</v>
      </c>
      <c r="D26" s="1">
        <f>C26+50</f>
        <v>50</v>
      </c>
      <c r="E26" s="3" t="s">
        <v>181</v>
      </c>
      <c r="F26" t="s">
        <v>182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180</v>
      </c>
      <c r="B27" s="1">
        <v>0</v>
      </c>
      <c r="C27" s="1">
        <f>B27*100/60</f>
        <v>0</v>
      </c>
      <c r="D27" s="1">
        <f>C27+50</f>
        <v>50</v>
      </c>
      <c r="E27" s="3" t="s">
        <v>183</v>
      </c>
      <c r="F27" t="s">
        <v>184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180</v>
      </c>
      <c r="B28" s="1">
        <v>0</v>
      </c>
      <c r="C28" s="1">
        <f t="shared" si="0"/>
        <v>0</v>
      </c>
      <c r="D28" s="1">
        <f>C28+50</f>
        <v>50</v>
      </c>
      <c r="E28" s="3" t="s">
        <v>185</v>
      </c>
      <c r="F28" t="s">
        <v>186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2001-04-03T15:04:42Z</cp:lastPrinted>
  <dcterms:created xsi:type="dcterms:W3CDTF">1999-02-15T02:38:27Z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