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4" yWindow="0" windowWidth="5976" windowHeight="697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<sst xmlns="http://schemas.openxmlformats.org/spreadsheetml/2006/main" count="254" uniqueCount="177">
  <si>
    <t>Latitude</t>
  </si>
  <si>
    <t>Longitude</t>
  </si>
  <si>
    <t>48°34.49</t>
  </si>
  <si>
    <t>125°29.98</t>
  </si>
  <si>
    <t>48°35.95</t>
  </si>
  <si>
    <t>125°59.98</t>
  </si>
  <si>
    <t>48°37.56</t>
  </si>
  <si>
    <t>126°19.80</t>
  </si>
  <si>
    <t>48°39.07</t>
  </si>
  <si>
    <t>126°40.17</t>
  </si>
  <si>
    <t>48°39.03</t>
  </si>
  <si>
    <t>126°39.82</t>
  </si>
  <si>
    <t>48°38.98</t>
  </si>
  <si>
    <t>126°40.13</t>
  </si>
  <si>
    <t>48°41.52</t>
  </si>
  <si>
    <t>127°10.13</t>
  </si>
  <si>
    <t>48°44.72</t>
  </si>
  <si>
    <t>127°40.00</t>
  </si>
  <si>
    <t>48°46.60</t>
  </si>
  <si>
    <t>128°10.13</t>
  </si>
  <si>
    <t>48°48.97</t>
  </si>
  <si>
    <t>128°39.85</t>
  </si>
  <si>
    <t>48°51.31</t>
  </si>
  <si>
    <t>129°09.96</t>
  </si>
  <si>
    <t>48°53.66</t>
  </si>
  <si>
    <t>129°39.91</t>
  </si>
  <si>
    <t>48°56.10</t>
  </si>
  <si>
    <t>130°10.00</t>
  </si>
  <si>
    <t>48°58.25</t>
  </si>
  <si>
    <t>130°39.96</t>
  </si>
  <si>
    <t>48°58.32</t>
  </si>
  <si>
    <t>130°39.74</t>
  </si>
  <si>
    <t>48°58.31</t>
  </si>
  <si>
    <t>130°39.87</t>
  </si>
  <si>
    <t>49°02.60</t>
  </si>
  <si>
    <t>131°39.89</t>
  </si>
  <si>
    <t>49°07.24</t>
  </si>
  <si>
    <t>132°40.13</t>
  </si>
  <si>
    <t>49°12.00</t>
  </si>
  <si>
    <t>133°40.02</t>
  </si>
  <si>
    <t>49°17.00</t>
  </si>
  <si>
    <t>134°40.10</t>
  </si>
  <si>
    <t>49°17.02</t>
  </si>
  <si>
    <t>134°40.01</t>
  </si>
  <si>
    <t>49°20.91</t>
  </si>
  <si>
    <t>135°40.18</t>
  </si>
  <si>
    <t>49°26.01</t>
  </si>
  <si>
    <t>136°40.03</t>
  </si>
  <si>
    <t>49°30.08</t>
  </si>
  <si>
    <t>137°40.02</t>
  </si>
  <si>
    <t>49°33.98</t>
  </si>
  <si>
    <t>138°40.02</t>
  </si>
  <si>
    <t>49°33.97</t>
  </si>
  <si>
    <t>138°39.98</t>
  </si>
  <si>
    <t>49°33.99</t>
  </si>
  <si>
    <t>49°38.04</t>
  </si>
  <si>
    <t>139°39.93</t>
  </si>
  <si>
    <t>49°42.03</t>
  </si>
  <si>
    <t>140°39.94</t>
  </si>
  <si>
    <t>49°46.04</t>
  </si>
  <si>
    <t>141°40.00</t>
  </si>
  <si>
    <t>49°50.03</t>
  </si>
  <si>
    <t>142°39.88</t>
  </si>
  <si>
    <t>49°59.95</t>
  </si>
  <si>
    <t>143°36.31</t>
  </si>
  <si>
    <t>50°00.02</t>
  </si>
  <si>
    <t>144°18.22</t>
  </si>
  <si>
    <t>50°00.16</t>
  </si>
  <si>
    <t>145°00.01</t>
  </si>
  <si>
    <t>50°00.20</t>
  </si>
  <si>
    <t>144°59.94</t>
  </si>
  <si>
    <t>50°00.05</t>
  </si>
  <si>
    <t>145°00.02</t>
  </si>
  <si>
    <t>49°59.79</t>
  </si>
  <si>
    <t>145°00.22</t>
  </si>
  <si>
    <t>50°00.00</t>
  </si>
  <si>
    <t>144°59.69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</si>
  <si>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</si>
  <si>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</si>
  <si>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</si>
  <si>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</si>
  <si>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</si>
  <si>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</si>
  <si>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</si>
  <si>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</si>
  <si>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</si>
  <si>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</si>
  <si>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49°17.14</t>
  </si>
  <si>
    <t>134°40.64</t>
  </si>
  <si>
    <t>49°34.01</t>
  </si>
  <si>
    <t>138°40.03</t>
  </si>
  <si>
    <t>49°34.63</t>
  </si>
  <si>
    <t>138°41.30</t>
  </si>
  <si>
    <t>50°00.32</t>
  </si>
  <si>
    <t>144°59.31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</si>
  <si>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</si>
  <si>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</si>
  <si>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</si>
  <si>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</si>
  <si>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</si>
  <si>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</si>
  <si>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</si>
  <si>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</si>
  <si>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</si>
  <si>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</si>
  <si>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</si>
  <si>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</si>
  <si>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</si>
  <si>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</si>
  <si>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</si>
  <si>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</si>
  <si>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</si>
  <si>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</si>
  <si>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</si>
  <si>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</si>
  <si>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</si>
  <si>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</si>
  <si>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</si>
  <si>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</si>
  <si>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</si>
  <si>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</si>
  <si>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</si>
  <si>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</si>
  <si>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</si>
  <si>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</si>
  <si>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</si>
  <si>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</si>
  <si>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</si>
  <si>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</si>
  <si>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</si>
  <si>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</si>
  <si>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</si>
  <si>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</si>
  <si>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</si>
  <si>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</si>
  <si>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</si>
  <si>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</si>
  <si>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</si>
  <si>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</si>
  <si>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</si>
  <si>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</si>
  <si>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</si>
  <si>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</si>
  <si>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</si>
  <si>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</si>
  <si>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</si>
  <si>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</si>
  <si>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</si>
  <si>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</si>
  <si>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</si>
  <si>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</si>
  <si>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</si>
  <si>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</si>
  <si>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</si>
  <si>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</si>
  <si>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</si>
  <si>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</si>
  <si>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</si>
  <si>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</si>
  <si>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</si>
  <si>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</si>
  <si>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</si>
  <si>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</si>
  <si>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</si>
  <si>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</si>
  <si>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</si>
  <si>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</si>
  <si>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</si>
  <si>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</si>
  <si>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</si>
  <si>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</si>
  <si>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</si>
  <si>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</si>
  <si>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</si>
  <si>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</si>
  <si>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rosettes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</si>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</sst>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05"/>
          <c:w val="0.9765"/>
          <c:h val="0.96875"/>
        </c:manualLayout>
      </c:layout>
      <c:scatterChart>
        <c:scatterStyle val="lineMarker"/>
        <c:varyColors val="0"/>
        <c:ser>
          <c:idx val="9"/>
          <c:order val="0"/>
          <c:tx>
            <c:v>std stns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a!$I$2:$I$40</c:f>
              <c:numCache>
                <c:ptCount val="39"/>
                <c:pt idx="0">
                  <c:v>125.49966666666667</c:v>
                </c:pt>
                <c:pt idx="1">
                  <c:v>125.99966666666667</c:v>
                </c:pt>
                <c:pt idx="2">
                  <c:v>126.33</c:v>
                </c:pt>
                <c:pt idx="3">
                  <c:v>126.6695</c:v>
                </c:pt>
                <c:pt idx="4">
                  <c:v>126.66366666666667</c:v>
                </c:pt>
                <c:pt idx="5">
                  <c:v>126.66883333333334</c:v>
                </c:pt>
                <c:pt idx="6">
                  <c:v>127.16883333333334</c:v>
                </c:pt>
                <c:pt idx="7">
                  <c:v>127.66666666666667</c:v>
                </c:pt>
                <c:pt idx="8">
                  <c:v>128.16883333333334</c:v>
                </c:pt>
                <c:pt idx="9">
                  <c:v>128.66416666666666</c:v>
                </c:pt>
                <c:pt idx="10">
                  <c:v>129.166</c:v>
                </c:pt>
                <c:pt idx="11">
                  <c:v>129.66516666666666</c:v>
                </c:pt>
                <c:pt idx="12">
                  <c:v>130.16666666666666</c:v>
                </c:pt>
                <c:pt idx="13">
                  <c:v>130.666</c:v>
                </c:pt>
                <c:pt idx="14">
                  <c:v>130.66233333333332</c:v>
                </c:pt>
                <c:pt idx="15">
                  <c:v>130.6645</c:v>
                </c:pt>
                <c:pt idx="16">
                  <c:v>131.66483333333332</c:v>
                </c:pt>
                <c:pt idx="17">
                  <c:v>132.66883333333334</c:v>
                </c:pt>
                <c:pt idx="18">
                  <c:v>133.667</c:v>
                </c:pt>
                <c:pt idx="19">
                  <c:v>134.66833333333332</c:v>
                </c:pt>
                <c:pt idx="20">
                  <c:v>134.66683333333333</c:v>
                </c:pt>
                <c:pt idx="21">
                  <c:v>135.66966666666667</c:v>
                </c:pt>
                <c:pt idx="22">
                  <c:v>136.66716666666667</c:v>
                </c:pt>
                <c:pt idx="23">
                  <c:v>137.667</c:v>
                </c:pt>
                <c:pt idx="24">
                  <c:v>138.667</c:v>
                </c:pt>
                <c:pt idx="25">
                  <c:v>138.66633333333334</c:v>
                </c:pt>
                <c:pt idx="26">
                  <c:v>138.667</c:v>
                </c:pt>
                <c:pt idx="27">
                  <c:v>139.6655</c:v>
                </c:pt>
                <c:pt idx="28">
                  <c:v>140.66566666666665</c:v>
                </c:pt>
                <c:pt idx="29">
                  <c:v>141.66666666666666</c:v>
                </c:pt>
                <c:pt idx="30">
                  <c:v>142.66466666666668</c:v>
                </c:pt>
                <c:pt idx="31">
                  <c:v>143.60516666666666</c:v>
                </c:pt>
                <c:pt idx="32">
                  <c:v>144.30366666666666</c:v>
                </c:pt>
                <c:pt idx="33">
                  <c:v>145.00016666666667</c:v>
                </c:pt>
                <c:pt idx="34">
                  <c:v>144.999</c:v>
                </c:pt>
                <c:pt idx="35">
                  <c:v>145.00033333333334</c:v>
                </c:pt>
                <c:pt idx="36">
                  <c:v>145.00366666666667</c:v>
                </c:pt>
                <c:pt idx="37">
                  <c:v>144.999</c:v>
                </c:pt>
                <c:pt idx="38">
                  <c:v>144.99483333333333</c:v>
                </c:pt>
              </c:numCache>
            </c:numRef>
          </c:xVal>
          <c:yVal>
            <c:numRef>
              <c:f>a!$D$2:$D$40</c:f>
              <c:numCache>
                <c:ptCount val="39"/>
                <c:pt idx="0">
                  <c:v>48.57483333333333</c:v>
                </c:pt>
                <c:pt idx="1">
                  <c:v>48.59916666666667</c:v>
                </c:pt>
                <c:pt idx="2">
                  <c:v>48.626</c:v>
                </c:pt>
                <c:pt idx="3">
                  <c:v>48.65116666666667</c:v>
                </c:pt>
                <c:pt idx="4">
                  <c:v>48.6505</c:v>
                </c:pt>
                <c:pt idx="5">
                  <c:v>48.64966666666667</c:v>
                </c:pt>
                <c:pt idx="6">
                  <c:v>48.692</c:v>
                </c:pt>
                <c:pt idx="7">
                  <c:v>48.745333333333335</c:v>
                </c:pt>
                <c:pt idx="8">
                  <c:v>48.776666666666664</c:v>
                </c:pt>
                <c:pt idx="9">
                  <c:v>48.81616666666667</c:v>
                </c:pt>
                <c:pt idx="10">
                  <c:v>48.85516666666667</c:v>
                </c:pt>
                <c:pt idx="11">
                  <c:v>48.894333333333336</c:v>
                </c:pt>
                <c:pt idx="12">
                  <c:v>48.935</c:v>
                </c:pt>
                <c:pt idx="13">
                  <c:v>48.97083333333333</c:v>
                </c:pt>
                <c:pt idx="14">
                  <c:v>48.972</c:v>
                </c:pt>
                <c:pt idx="15">
                  <c:v>48.971833333333336</c:v>
                </c:pt>
                <c:pt idx="16">
                  <c:v>49.04333333333334</c:v>
                </c:pt>
                <c:pt idx="17">
                  <c:v>49.120666666666665</c:v>
                </c:pt>
                <c:pt idx="18">
                  <c:v>49.2</c:v>
                </c:pt>
                <c:pt idx="19">
                  <c:v>49.28333333333333</c:v>
                </c:pt>
                <c:pt idx="20">
                  <c:v>49.28366666666667</c:v>
                </c:pt>
                <c:pt idx="21">
                  <c:v>49.3485</c:v>
                </c:pt>
                <c:pt idx="22">
                  <c:v>49.4335</c:v>
                </c:pt>
                <c:pt idx="23">
                  <c:v>49.501333333333335</c:v>
                </c:pt>
                <c:pt idx="24">
                  <c:v>49.56633333333333</c:v>
                </c:pt>
                <c:pt idx="25">
                  <c:v>49.56616666666667</c:v>
                </c:pt>
                <c:pt idx="26">
                  <c:v>49.5665</c:v>
                </c:pt>
                <c:pt idx="27">
                  <c:v>49.634</c:v>
                </c:pt>
                <c:pt idx="28">
                  <c:v>49.7005</c:v>
                </c:pt>
                <c:pt idx="29">
                  <c:v>49.76733333333333</c:v>
                </c:pt>
                <c:pt idx="30">
                  <c:v>49.83383333333333</c:v>
                </c:pt>
                <c:pt idx="31">
                  <c:v>49.99916666666667</c:v>
                </c:pt>
                <c:pt idx="32">
                  <c:v>50.00033333333333</c:v>
                </c:pt>
                <c:pt idx="33">
                  <c:v>50.00266666666667</c:v>
                </c:pt>
                <c:pt idx="34">
                  <c:v>50.00333333333333</c:v>
                </c:pt>
                <c:pt idx="35">
                  <c:v>50.00083333333333</c:v>
                </c:pt>
                <c:pt idx="36">
                  <c:v>49.9965</c:v>
                </c:pt>
                <c:pt idx="37">
                  <c:v>50</c:v>
                </c:pt>
                <c:pt idx="38">
                  <c:v>49.9965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QCI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b!$G$25:$G$40</c:f>
              <c:numCache>
                <c:ptCount val="16"/>
                <c:pt idx="0">
                  <c:v>131.03333333333333</c:v>
                </c:pt>
                <c:pt idx="1">
                  <c:v>132</c:v>
                </c:pt>
                <c:pt idx="2">
                  <c:v>132.76666666666668</c:v>
                </c:pt>
                <c:pt idx="3">
                  <c:v>133.13333333333333</c:v>
                </c:pt>
                <c:pt idx="4">
                  <c:v>133.13333333333333</c:v>
                </c:pt>
                <c:pt idx="5">
                  <c:v>133.03333333333333</c:v>
                </c:pt>
                <c:pt idx="6">
                  <c:v>132.66666666666666</c:v>
                </c:pt>
                <c:pt idx="7">
                  <c:v>132.3</c:v>
                </c:pt>
                <c:pt idx="8">
                  <c:v>132</c:v>
                </c:pt>
                <c:pt idx="9">
                  <c:v>131.66666666666666</c:v>
                </c:pt>
                <c:pt idx="10">
                  <c:v>131.88333333333333</c:v>
                </c:pt>
                <c:pt idx="11">
                  <c:v>131.95</c:v>
                </c:pt>
                <c:pt idx="12">
                  <c:v>131.6</c:v>
                </c:pt>
                <c:pt idx="13">
                  <c:v>131.45</c:v>
                </c:pt>
                <c:pt idx="14">
                  <c:v>131.03333333333333</c:v>
                </c:pt>
                <c:pt idx="15">
                  <c:v>131.03333333333333</c:v>
                </c:pt>
              </c:numCache>
            </c:numRef>
          </c:xVal>
          <c:yVal>
            <c:numRef>
              <c:f>b!$C$25:$C$40</c:f>
              <c:numCache>
                <c:ptCount val="16"/>
                <c:pt idx="0">
                  <c:v>51.95</c:v>
                </c:pt>
                <c:pt idx="1">
                  <c:v>52.666666666666664</c:v>
                </c:pt>
                <c:pt idx="2">
                  <c:v>53.31666666666667</c:v>
                </c:pt>
                <c:pt idx="3">
                  <c:v>53.8</c:v>
                </c:pt>
                <c:pt idx="4">
                  <c:v>54</c:v>
                </c:pt>
                <c:pt idx="5">
                  <c:v>54.18333333333333</c:v>
                </c:pt>
                <c:pt idx="6">
                  <c:v>54.15</c:v>
                </c:pt>
                <c:pt idx="7">
                  <c:v>54.11666666666667</c:v>
                </c:pt>
                <c:pt idx="8">
                  <c:v>54.03333333333333</c:v>
                </c:pt>
                <c:pt idx="9">
                  <c:v>54.15</c:v>
                </c:pt>
                <c:pt idx="10">
                  <c:v>53.766666666666666</c:v>
                </c:pt>
                <c:pt idx="11">
                  <c:v>53.516666666666666</c:v>
                </c:pt>
                <c:pt idx="12">
                  <c:v>53.05</c:v>
                </c:pt>
                <c:pt idx="13">
                  <c:v>52.7</c:v>
                </c:pt>
                <c:pt idx="14">
                  <c:v>52.21666666666667</c:v>
                </c:pt>
                <c:pt idx="15">
                  <c:v>51.95</c:v>
                </c:pt>
              </c:numCache>
            </c:numRef>
          </c:yVal>
          <c:smooth val="0"/>
        </c:ser>
        <c:ser>
          <c:idx val="3"/>
          <c:order val="4"/>
          <c:tx>
            <c:v>PWI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b!$G$55:$G$62</c:f>
              <c:numCache>
                <c:ptCount val="8"/>
                <c:pt idx="1">
                  <c:v>132</c:v>
                </c:pt>
                <c:pt idx="2">
                  <c:v>132</c:v>
                </c:pt>
                <c:pt idx="3">
                  <c:v>133.16666666666666</c:v>
                </c:pt>
                <c:pt idx="4">
                  <c:v>133.61666666666667</c:v>
                </c:pt>
                <c:pt idx="5">
                  <c:v>133.83333333333334</c:v>
                </c:pt>
                <c:pt idx="6">
                  <c:v>132.91666666666666</c:v>
                </c:pt>
                <c:pt idx="7">
                  <c:v>132.33333333333334</c:v>
                </c:pt>
              </c:numCache>
            </c:numRef>
          </c:xVal>
          <c:yVal>
            <c:numRef>
              <c:f>b!$C$55:$C$62</c:f>
              <c:numCache>
                <c:ptCount val="8"/>
                <c:pt idx="1">
                  <c:v>54.68333333333333</c:v>
                </c:pt>
                <c:pt idx="2">
                  <c:v>55.266666666666666</c:v>
                </c:pt>
                <c:pt idx="3">
                  <c:v>56.333333333333336</c:v>
                </c:pt>
                <c:pt idx="4">
                  <c:v>56.35</c:v>
                </c:pt>
                <c:pt idx="5">
                  <c:v>55.916666666666664</c:v>
                </c:pt>
                <c:pt idx="6">
                  <c:v>55.03333333333333</c:v>
                </c:pt>
                <c:pt idx="7">
                  <c:v>54.7</c:v>
                </c:pt>
              </c:numCache>
            </c:numRef>
          </c:yVal>
          <c:smooth val="0"/>
        </c:ser>
        <c:ser>
          <c:idx val="4"/>
          <c:order val="5"/>
          <c:tx>
            <c:v>BI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b!$G$67:$G$73</c:f>
              <c:numCache>
                <c:ptCount val="7"/>
                <c:pt idx="1">
                  <c:v>134.66666666666666</c:v>
                </c:pt>
                <c:pt idx="2">
                  <c:v>134.93333333333334</c:v>
                </c:pt>
                <c:pt idx="3">
                  <c:v>135.75</c:v>
                </c:pt>
                <c:pt idx="4">
                  <c:v>136.58333333333334</c:v>
                </c:pt>
                <c:pt idx="5">
                  <c:v>135.55</c:v>
                </c:pt>
                <c:pt idx="6">
                  <c:v>135.28333333333333</c:v>
                </c:pt>
              </c:numCache>
            </c:numRef>
          </c:xVal>
          <c:yVal>
            <c:numRef>
              <c:f>b!$C$67:$C$73</c:f>
              <c:numCache>
                <c:ptCount val="7"/>
                <c:pt idx="1">
                  <c:v>56.166666666666664</c:v>
                </c:pt>
                <c:pt idx="2">
                  <c:v>58.05</c:v>
                </c:pt>
                <c:pt idx="3">
                  <c:v>58.25</c:v>
                </c:pt>
                <c:pt idx="4">
                  <c:v>58</c:v>
                </c:pt>
                <c:pt idx="5">
                  <c:v>57.166666666666664</c:v>
                </c:pt>
                <c:pt idx="6">
                  <c:v>56.68333333333333</c:v>
                </c:pt>
              </c:numCache>
            </c:numRef>
          </c:yVal>
          <c:smooth val="0"/>
        </c:ser>
        <c:ser>
          <c:idx val="5"/>
          <c:order val="6"/>
          <c:tx>
            <c:v>KI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b!$G$78:$G$83</c:f>
              <c:numCache>
                <c:ptCount val="6"/>
                <c:pt idx="1">
                  <c:v>133.66666666666666</c:v>
                </c:pt>
                <c:pt idx="2">
                  <c:v>132.55</c:v>
                </c:pt>
                <c:pt idx="3">
                  <c:v>133.13333333333333</c:v>
                </c:pt>
                <c:pt idx="4">
                  <c:v>134</c:v>
                </c:pt>
                <c:pt idx="5">
                  <c:v>133.66666666666666</c:v>
                </c:pt>
              </c:numCache>
            </c:numRef>
          </c:xVal>
          <c:yVal>
            <c:numRef>
              <c:f>b!$C$78:$C$83</c:f>
              <c:numCache>
                <c:ptCount val="6"/>
                <c:pt idx="1">
                  <c:v>56.43333333333333</c:v>
                </c:pt>
                <c:pt idx="2">
                  <c:v>56.583333333333336</c:v>
                </c:pt>
                <c:pt idx="3">
                  <c:v>57</c:v>
                </c:pt>
                <c:pt idx="4">
                  <c:v>57.06666666666667</c:v>
                </c:pt>
                <c:pt idx="5">
                  <c:v>56.81666666666667</c:v>
                </c:pt>
              </c:numCache>
            </c:numRef>
          </c:yVal>
          <c:smooth val="0"/>
        </c:ser>
        <c:ser>
          <c:idx val="6"/>
          <c:order val="7"/>
          <c:tx>
            <c:v>AI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b!$G$88:$G$94</c:f>
              <c:numCache>
                <c:ptCount val="7"/>
                <c:pt idx="1">
                  <c:v>134.61666666666667</c:v>
                </c:pt>
                <c:pt idx="2">
                  <c:v>133.83333333333334</c:v>
                </c:pt>
                <c:pt idx="3">
                  <c:v>134.33333333333334</c:v>
                </c:pt>
                <c:pt idx="4">
                  <c:v>134.75</c:v>
                </c:pt>
                <c:pt idx="5">
                  <c:v>134.8</c:v>
                </c:pt>
                <c:pt idx="6">
                  <c:v>134.55</c:v>
                </c:pt>
              </c:numCache>
            </c:numRef>
          </c:xVal>
          <c:yVal>
            <c:numRef>
              <c:f>b!$C$88:$C$94</c:f>
              <c:numCache>
                <c:ptCount val="7"/>
                <c:pt idx="1">
                  <c:v>57.016666666666666</c:v>
                </c:pt>
                <c:pt idx="2">
                  <c:v>57.35</c:v>
                </c:pt>
                <c:pt idx="3">
                  <c:v>58.166666666666664</c:v>
                </c:pt>
                <c:pt idx="4">
                  <c:v>58.166666666666664</c:v>
                </c:pt>
                <c:pt idx="5">
                  <c:v>58</c:v>
                </c:pt>
                <c:pt idx="6">
                  <c:v>57.38333333333333</c:v>
                </c:pt>
              </c:numCache>
            </c:numRef>
          </c:yVal>
          <c:smooth val="0"/>
        </c:ser>
        <c:ser>
          <c:idx val="7"/>
          <c:order val="8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b!$G$102:$G$137</c:f>
              <c:numCache>
                <c:ptCount val="36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  <c:pt idx="19">
                  <c:v>128.5</c:v>
                </c:pt>
                <c:pt idx="20">
                  <c:v>129.16666666666666</c:v>
                </c:pt>
                <c:pt idx="21">
                  <c:v>130.58333333333334</c:v>
                </c:pt>
                <c:pt idx="22">
                  <c:v>130.66666666666666</c:v>
                </c:pt>
                <c:pt idx="23">
                  <c:v>130.45</c:v>
                </c:pt>
                <c:pt idx="24">
                  <c:v>131.3</c:v>
                </c:pt>
                <c:pt idx="25">
                  <c:v>132.2</c:v>
                </c:pt>
                <c:pt idx="26">
                  <c:v>132.41666666666666</c:v>
                </c:pt>
                <c:pt idx="27">
                  <c:v>132.33333333333334</c:v>
                </c:pt>
                <c:pt idx="28">
                  <c:v>133.53333333333333</c:v>
                </c:pt>
                <c:pt idx="29">
                  <c:v>134.14</c:v>
                </c:pt>
                <c:pt idx="30">
                  <c:v>135.16666666666666</c:v>
                </c:pt>
                <c:pt idx="31">
                  <c:v>135.91666666666666</c:v>
                </c:pt>
                <c:pt idx="32">
                  <c:v>136.65</c:v>
                </c:pt>
                <c:pt idx="33">
                  <c:v>138</c:v>
                </c:pt>
                <c:pt idx="34">
                  <c:v>140</c:v>
                </c:pt>
                <c:pt idx="35">
                  <c:v>142</c:v>
                </c:pt>
              </c:numCache>
            </c:numRef>
          </c:xVal>
          <c:yVal>
            <c:numRef>
              <c:f>b!$C$102:$C$137</c:f>
              <c:numCache>
                <c:ptCount val="36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  <c:pt idx="19">
                  <c:v>52.15</c:v>
                </c:pt>
                <c:pt idx="20">
                  <c:v>52.583333333333336</c:v>
                </c:pt>
                <c:pt idx="21">
                  <c:v>53.61666666666667</c:v>
                </c:pt>
                <c:pt idx="22">
                  <c:v>54</c:v>
                </c:pt>
                <c:pt idx="23">
                  <c:v>54.68333333333333</c:v>
                </c:pt>
                <c:pt idx="24">
                  <c:v>55.233333333333334</c:v>
                </c:pt>
                <c:pt idx="25">
                  <c:v>55.6</c:v>
                </c:pt>
                <c:pt idx="26">
                  <c:v>56</c:v>
                </c:pt>
                <c:pt idx="27">
                  <c:v>56.666666666666664</c:v>
                </c:pt>
                <c:pt idx="28">
                  <c:v>57.18333333333333</c:v>
                </c:pt>
                <c:pt idx="29">
                  <c:v>58.18</c:v>
                </c:pt>
                <c:pt idx="30">
                  <c:v>58.280000000000015</c:v>
                </c:pt>
                <c:pt idx="31">
                  <c:v>58.38333333333333</c:v>
                </c:pt>
                <c:pt idx="32">
                  <c:v>58.25</c:v>
                </c:pt>
                <c:pt idx="33">
                  <c:v>58.88333333333333</c:v>
                </c:pt>
                <c:pt idx="34">
                  <c:v>59.583333333333336</c:v>
                </c:pt>
                <c:pt idx="35">
                  <c:v>60.03333333333333</c:v>
                </c:pt>
              </c:numCache>
            </c:numRef>
          </c:yVal>
          <c:smooth val="1"/>
        </c:ser>
        <c:ser>
          <c:idx val="8"/>
          <c:order val="9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a!$I$45:$I$57</c:f>
              <c:numCache>
                <c:ptCount val="13"/>
                <c:pt idx="0">
                  <c:v>126.6695</c:v>
                </c:pt>
                <c:pt idx="1">
                  <c:v>126.66883333333334</c:v>
                </c:pt>
                <c:pt idx="2">
                  <c:v>128.66416666666666</c:v>
                </c:pt>
                <c:pt idx="3">
                  <c:v>130.66233333333332</c:v>
                </c:pt>
                <c:pt idx="4">
                  <c:v>130.6645</c:v>
                </c:pt>
                <c:pt idx="5">
                  <c:v>134.66833333333332</c:v>
                </c:pt>
                <c:pt idx="6">
                  <c:v>134.67733333333334</c:v>
                </c:pt>
                <c:pt idx="7">
                  <c:v>138.66716666666667</c:v>
                </c:pt>
                <c:pt idx="8">
                  <c:v>138.68833333333333</c:v>
                </c:pt>
                <c:pt idx="9">
                  <c:v>144.9885</c:v>
                </c:pt>
                <c:pt idx="10">
                  <c:v>145.00033333333334</c:v>
                </c:pt>
                <c:pt idx="11">
                  <c:v>145.00366666666667</c:v>
                </c:pt>
                <c:pt idx="12">
                  <c:v>144.999</c:v>
                </c:pt>
              </c:numCache>
            </c:numRef>
          </c:xVal>
          <c:yVal>
            <c:numRef>
              <c:f>a!$D$45:$D$57</c:f>
              <c:numCache>
                <c:ptCount val="13"/>
                <c:pt idx="0">
                  <c:v>48.65116666666667</c:v>
                </c:pt>
                <c:pt idx="1">
                  <c:v>48.64966666666667</c:v>
                </c:pt>
                <c:pt idx="2">
                  <c:v>48.81616666666667</c:v>
                </c:pt>
                <c:pt idx="3">
                  <c:v>48.972</c:v>
                </c:pt>
                <c:pt idx="4">
                  <c:v>48.971833333333336</c:v>
                </c:pt>
                <c:pt idx="5">
                  <c:v>49.28333333333333</c:v>
                </c:pt>
                <c:pt idx="6">
                  <c:v>49.285666666666664</c:v>
                </c:pt>
                <c:pt idx="7">
                  <c:v>49.566833333333335</c:v>
                </c:pt>
                <c:pt idx="8">
                  <c:v>49.57716666666666</c:v>
                </c:pt>
                <c:pt idx="9">
                  <c:v>50.00533333333333</c:v>
                </c:pt>
                <c:pt idx="10">
                  <c:v>50.00083333333333</c:v>
                </c:pt>
                <c:pt idx="11">
                  <c:v>49.9965</c:v>
                </c:pt>
                <c:pt idx="12">
                  <c:v>50</c:v>
                </c:pt>
              </c:numCache>
            </c:numRef>
          </c:yVal>
          <c:smooth val="0"/>
        </c:ser>
        <c:ser>
          <c:idx val="10"/>
          <c:order val="10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a!$I$60:$I$60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a!$D$60:$D$60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11"/>
          <c:order val="11"/>
          <c:tx>
            <c:v>ros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a!$I$61:$I$61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a!$D$61:$D$61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224115"/>
        <c:axId val="2017036"/>
      </c:scatterChart>
      <c:valAx>
        <c:axId val="224115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2017036"/>
        <c:crosses val="autoZero"/>
        <c:crossBetween val="midCat"/>
        <c:dispUnits/>
        <c:majorUnit val="5"/>
      </c:valAx>
      <c:valAx>
        <c:axId val="2017036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22411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/>
  <headerFooter>
    <oddHeader>&amp;C&amp;"Arial,Bold"&amp;14 1998-15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0.3775</cdr:y>
    </cdr:from>
    <cdr:to>
      <cdr:x>0.12825</cdr:x>
      <cdr:y>0.413</cdr:y>
    </cdr:to>
    <cdr:sp>
      <cdr:nvSpPr>
        <cdr:cNvPr id="1" name="TextBox 2"/>
        <cdr:cNvSpPr txBox="1">
          <a:spLocks noChangeArrowheads="1"/>
        </cdr:cNvSpPr>
      </cdr:nvSpPr>
      <cdr:spPr>
        <a:xfrm>
          <a:off x="800100" y="22383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0.75225</cdr:x>
      <cdr:y>0.35525</cdr:y>
    </cdr:from>
    <cdr:to>
      <cdr:x>0.84625</cdr:x>
      <cdr:y>0.41875</cdr:y>
    </cdr:to>
    <cdr:sp>
      <cdr:nvSpPr>
        <cdr:cNvPr id="2" name="TextBox 13"/>
        <cdr:cNvSpPr txBox="1">
          <a:spLocks noChangeArrowheads="1"/>
        </cdr:cNvSpPr>
      </cdr:nvSpPr>
      <cdr:spPr>
        <a:xfrm>
          <a:off x="6524625" y="2105025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0.784</cdr:x>
      <cdr:y>0</cdr:y>
    </cdr:from>
    <cdr:to>
      <cdr:x>0.93</cdr:x>
      <cdr:y>0.0355</cdr:y>
    </cdr:to>
    <cdr:sp>
      <cdr:nvSpPr>
        <cdr:cNvPr id="3" name="TextBox 25"/>
        <cdr:cNvSpPr txBox="1">
          <a:spLocks noChangeArrowheads="1"/>
        </cdr:cNvSpPr>
      </cdr:nvSpPr>
      <cdr:spPr>
        <a:xfrm>
          <a:off x="6800850" y="0"/>
          <a:ext cx="1266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J.P. Tully   3 - 25 jun</a:t>
          </a:r>
        </a:p>
      </cdr:txBody>
    </cdr:sp>
  </cdr:relSizeAnchor>
  <cdr:relSizeAnchor xmlns:cdr="http://schemas.openxmlformats.org/drawingml/2006/chartDrawing">
    <cdr:from>
      <cdr:x>0.474</cdr:x>
      <cdr:y>0.5625</cdr:y>
    </cdr:from>
    <cdr:to>
      <cdr:x>0.5095</cdr:x>
      <cdr:y>0.59825</cdr:y>
    </cdr:to>
    <cdr:sp>
      <cdr:nvSpPr>
        <cdr:cNvPr id="4" name="TextBox 29"/>
        <cdr:cNvSpPr txBox="1">
          <a:spLocks noChangeArrowheads="1"/>
        </cdr:cNvSpPr>
      </cdr:nvSpPr>
      <cdr:spPr>
        <a:xfrm>
          <a:off x="4105275" y="33337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0.817</cdr:x>
      <cdr:y>0.058</cdr:y>
    </cdr:from>
    <cdr:to>
      <cdr:x>0.88825</cdr:x>
      <cdr:y>0.0935</cdr:y>
    </cdr:to>
    <cdr:sp>
      <cdr:nvSpPr>
        <cdr:cNvPr id="5" name="TextBox 30"/>
        <cdr:cNvSpPr txBox="1">
          <a:spLocks noChangeArrowheads="1"/>
        </cdr:cNvSpPr>
      </cdr:nvSpPr>
      <cdr:spPr>
        <a:xfrm>
          <a:off x="7086600" y="34290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0.817</cdr:x>
      <cdr:y>0.09725</cdr:y>
    </cdr:from>
    <cdr:to>
      <cdr:x>0.906</cdr:x>
      <cdr:y>0.13275</cdr:y>
    </cdr:to>
    <cdr:sp>
      <cdr:nvSpPr>
        <cdr:cNvPr id="6" name="TextBox 31"/>
        <cdr:cNvSpPr txBox="1">
          <a:spLocks noChangeArrowheads="1"/>
        </cdr:cNvSpPr>
      </cdr:nvSpPr>
      <cdr:spPr>
        <a:xfrm>
          <a:off x="7086600" y="57150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0.32775</cdr:x>
      <cdr:y>0.48775</cdr:y>
    </cdr:from>
    <cdr:to>
      <cdr:x>0.3635</cdr:x>
      <cdr:y>0.52325</cdr:y>
    </cdr:to>
    <cdr:sp>
      <cdr:nvSpPr>
        <cdr:cNvPr id="7" name="TextBox 32"/>
        <cdr:cNvSpPr txBox="1">
          <a:spLocks noChangeArrowheads="1"/>
        </cdr:cNvSpPr>
      </cdr:nvSpPr>
      <cdr:spPr>
        <a:xfrm>
          <a:off x="2838450" y="28860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0.6225</cdr:x>
      <cdr:y>0.641</cdr:y>
    </cdr:from>
    <cdr:to>
      <cdr:x>0.65825</cdr:x>
      <cdr:y>0.67675</cdr:y>
    </cdr:to>
    <cdr:sp>
      <cdr:nvSpPr>
        <cdr:cNvPr id="8" name="TextBox 33"/>
        <cdr:cNvSpPr txBox="1">
          <a:spLocks noChangeArrowheads="1"/>
        </cdr:cNvSpPr>
      </cdr:nvSpPr>
      <cdr:spPr>
        <a:xfrm>
          <a:off x="5400675" y="38004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0.77375</cdr:x>
      <cdr:y>0.72525</cdr:y>
    </cdr:from>
    <cdr:to>
      <cdr:x>0.80175</cdr:x>
      <cdr:y>0.76075</cdr:y>
    </cdr:to>
    <cdr:sp>
      <cdr:nvSpPr>
        <cdr:cNvPr id="9" name="TextBox 34"/>
        <cdr:cNvSpPr txBox="1">
          <a:spLocks noChangeArrowheads="1"/>
        </cdr:cNvSpPr>
      </cdr:nvSpPr>
      <cdr:spPr>
        <a:xfrm>
          <a:off x="6705600" y="4295775"/>
          <a:ext cx="247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97">
      <selection activeCell="H64" sqref="H64"/>
      <selection activeCell="E112" sqref="E112"/>
    </sheetView>
  </sheetViews>
  <sheetFormatPr defaultColWidth="9.140625" defaultRowHeight="12.75"/>
  <cols>
    <col min="2" max="2" width="9.140625" style="1" customWidth="1"/>
    <col min="7" max="7" width="9.140625" style="1" customWidth="1"/>
  </cols>
  <sheetData>
    <row r="1" spans="1:6" ht="12.75">
      <c r="A1" t="s">
        <v>0</v>
      </c>
      <c r="F1" t="s">
        <v>1</v>
      </c>
    </row>
    <row r="2" spans="1:9" ht="12.75">
      <c r="A2" t="s">
        <v>2</v>
      </c>
      <c r="B2" s="1">
        <v>0.3449</v>
      </c>
      <c r="C2" s="1">
        <f aca="true" t="shared" si="0" ref="C2:C40">B2*100/60</f>
        <v>0.5748333333333332</v>
      </c>
      <c r="D2" s="1">
        <f aca="true" t="shared" si="1" ref="D2:D17">C2+48</f>
        <v>48.57483333333333</v>
      </c>
      <c r="E2" t="s">
        <v>97</v>
      </c>
      <c r="F2" t="s">
        <v>3</v>
      </c>
      <c r="G2" s="1">
        <v>0.2998</v>
      </c>
      <c r="H2" s="1">
        <f aca="true" t="shared" si="2" ref="H2:H40">G2*100/60</f>
        <v>0.49966666666666665</v>
      </c>
      <c r="I2" s="1">
        <f>(H2+125)</f>
        <v>125.49966666666667</v>
      </c>
    </row>
    <row r="3" spans="1:9" ht="12.75">
      <c r="A3" t="s">
        <v>4</v>
      </c>
      <c r="B3" s="1">
        <v>0.3595</v>
      </c>
      <c r="C3" s="1">
        <f t="shared" si="0"/>
        <v>0.5991666666666666</v>
      </c>
      <c r="D3" s="1">
        <f t="shared" si="1"/>
        <v>48.59916666666667</v>
      </c>
      <c r="E3" t="s">
        <v>100</v>
      </c>
      <c r="F3" t="s">
        <v>5</v>
      </c>
      <c r="G3" s="1">
        <v>0.5998</v>
      </c>
      <c r="H3" s="1">
        <f t="shared" si="2"/>
        <v>0.9996666666666666</v>
      </c>
      <c r="I3" s="1">
        <f>(H3+125)</f>
        <v>125.99966666666667</v>
      </c>
    </row>
    <row r="4" spans="1:9" ht="12.75">
      <c r="A4" t="s">
        <v>6</v>
      </c>
      <c r="B4" s="1">
        <v>0.3756</v>
      </c>
      <c r="C4" s="1">
        <f t="shared" si="0"/>
        <v>0.626</v>
      </c>
      <c r="D4" s="1">
        <f t="shared" si="1"/>
        <v>48.626</v>
      </c>
      <c r="E4" t="s">
        <v>103</v>
      </c>
      <c r="F4" t="s">
        <v>7</v>
      </c>
      <c r="G4" s="1">
        <v>0.198</v>
      </c>
      <c r="H4" s="1">
        <f t="shared" si="2"/>
        <v>0.33</v>
      </c>
      <c r="I4" s="1">
        <f>(H4+126)</f>
        <v>126.33</v>
      </c>
    </row>
    <row r="5" spans="1:9" ht="12.75">
      <c r="A5" t="s">
        <v>8</v>
      </c>
      <c r="B5" s="1">
        <v>0.3907</v>
      </c>
      <c r="C5" s="1">
        <f t="shared" si="0"/>
        <v>0.6511666666666667</v>
      </c>
      <c r="D5" s="1">
        <f t="shared" si="1"/>
        <v>48.65116666666667</v>
      </c>
      <c r="E5" t="s">
        <v>106</v>
      </c>
      <c r="F5" t="s">
        <v>9</v>
      </c>
      <c r="G5" s="1">
        <v>0.4017</v>
      </c>
      <c r="H5" s="1">
        <f t="shared" si="2"/>
        <v>0.6695</v>
      </c>
      <c r="I5" s="1">
        <f>(H5+126)</f>
        <v>126.6695</v>
      </c>
    </row>
    <row r="6" spans="1:9" ht="12.75">
      <c r="A6" t="s">
        <v>10</v>
      </c>
      <c r="B6" s="1">
        <v>0.3903</v>
      </c>
      <c r="C6" s="1">
        <f t="shared" si="0"/>
        <v>0.6505</v>
      </c>
      <c r="D6" s="1">
        <f t="shared" si="1"/>
        <v>48.6505</v>
      </c>
      <c r="E6" t="s">
        <v>106</v>
      </c>
      <c r="F6" t="s">
        <v>11</v>
      </c>
      <c r="G6" s="1">
        <v>0.3982</v>
      </c>
      <c r="H6" s="1">
        <f t="shared" si="2"/>
        <v>0.6636666666666666</v>
      </c>
      <c r="I6" s="1">
        <f>(H6+126)</f>
        <v>126.66366666666667</v>
      </c>
    </row>
    <row r="7" spans="1:9" ht="12.75">
      <c r="A7" t="s">
        <v>12</v>
      </c>
      <c r="B7" s="1">
        <v>0.3898</v>
      </c>
      <c r="C7" s="1">
        <f t="shared" si="0"/>
        <v>0.6496666666666666</v>
      </c>
      <c r="D7" s="1">
        <f t="shared" si="1"/>
        <v>48.64966666666667</v>
      </c>
      <c r="E7" t="s">
        <v>106</v>
      </c>
      <c r="F7" t="s">
        <v>13</v>
      </c>
      <c r="G7" s="1">
        <v>0.4013</v>
      </c>
      <c r="H7" s="1">
        <f t="shared" si="2"/>
        <v>0.6688333333333333</v>
      </c>
      <c r="I7" s="1">
        <f>(H7+126)</f>
        <v>126.66883333333334</v>
      </c>
    </row>
    <row r="8" spans="1:9" ht="12.75">
      <c r="A8" t="s">
        <v>14</v>
      </c>
      <c r="B8" s="1">
        <v>0.4152</v>
      </c>
      <c r="C8" s="1">
        <f t="shared" si="0"/>
        <v>0.6920000000000001</v>
      </c>
      <c r="D8" s="1">
        <f t="shared" si="1"/>
        <v>48.692</v>
      </c>
      <c r="E8" t="s">
        <v>109</v>
      </c>
      <c r="F8" t="s">
        <v>15</v>
      </c>
      <c r="G8" s="1">
        <v>0.1013</v>
      </c>
      <c r="H8" s="1">
        <f t="shared" si="2"/>
        <v>0.16883333333333334</v>
      </c>
      <c r="I8" s="1">
        <f>(H8+127)</f>
        <v>127.16883333333334</v>
      </c>
    </row>
    <row r="9" spans="1:9" ht="12.75">
      <c r="A9" t="s">
        <v>16</v>
      </c>
      <c r="B9" s="1">
        <v>0.4472</v>
      </c>
      <c r="C9" s="1">
        <f t="shared" si="0"/>
        <v>0.7453333333333333</v>
      </c>
      <c r="D9" s="1">
        <f t="shared" si="1"/>
        <v>48.745333333333335</v>
      </c>
      <c r="E9" t="s">
        <v>112</v>
      </c>
      <c r="F9" t="s">
        <v>17</v>
      </c>
      <c r="G9" s="1">
        <v>0.4</v>
      </c>
      <c r="H9" s="1">
        <f t="shared" si="2"/>
        <v>0.6666666666666666</v>
      </c>
      <c r="I9" s="1">
        <f>(H9+127)</f>
        <v>127.66666666666667</v>
      </c>
    </row>
    <row r="10" spans="1:9" ht="12.75">
      <c r="A10" t="s">
        <v>18</v>
      </c>
      <c r="B10" s="1">
        <v>0.466</v>
      </c>
      <c r="C10" s="1">
        <f t="shared" si="0"/>
        <v>0.7766666666666667</v>
      </c>
      <c r="D10" s="1">
        <f t="shared" si="1"/>
        <v>48.776666666666664</v>
      </c>
      <c r="E10" t="s">
        <v>115</v>
      </c>
      <c r="F10" t="s">
        <v>19</v>
      </c>
      <c r="G10" s="1">
        <v>0.1013</v>
      </c>
      <c r="H10" s="1">
        <f t="shared" si="2"/>
        <v>0.16883333333333334</v>
      </c>
      <c r="I10" s="1">
        <f>(H10+128)</f>
        <v>128.16883333333334</v>
      </c>
    </row>
    <row r="11" spans="1:9" ht="12.75">
      <c r="A11" t="s">
        <v>20</v>
      </c>
      <c r="B11" s="1">
        <v>0.4897</v>
      </c>
      <c r="C11" s="1">
        <f t="shared" si="0"/>
        <v>0.8161666666666666</v>
      </c>
      <c r="D11" s="1">
        <f t="shared" si="1"/>
        <v>48.81616666666667</v>
      </c>
      <c r="E11" t="s">
        <v>118</v>
      </c>
      <c r="F11" t="s">
        <v>21</v>
      </c>
      <c r="G11" s="1">
        <v>0.3985</v>
      </c>
      <c r="H11" s="1">
        <f t="shared" si="2"/>
        <v>0.6641666666666667</v>
      </c>
      <c r="I11" s="1">
        <f>(H11+128)</f>
        <v>128.66416666666666</v>
      </c>
    </row>
    <row r="12" spans="1:9" ht="12.75">
      <c r="A12" t="s">
        <v>22</v>
      </c>
      <c r="B12" s="1">
        <v>0.5131</v>
      </c>
      <c r="C12" s="1">
        <f t="shared" si="0"/>
        <v>0.8551666666666667</v>
      </c>
      <c r="D12" s="1">
        <f t="shared" si="1"/>
        <v>48.85516666666667</v>
      </c>
      <c r="E12" t="s">
        <v>121</v>
      </c>
      <c r="F12" t="s">
        <v>23</v>
      </c>
      <c r="G12" s="1">
        <v>0.0996</v>
      </c>
      <c r="H12" s="1">
        <f t="shared" si="2"/>
        <v>0.16599999999999998</v>
      </c>
      <c r="I12" s="1">
        <f>(H12+129)</f>
        <v>129.166</v>
      </c>
    </row>
    <row r="13" spans="1:9" ht="12.75">
      <c r="A13" t="s">
        <v>24</v>
      </c>
      <c r="B13" s="1">
        <v>0.5366</v>
      </c>
      <c r="C13" s="1">
        <f t="shared" si="0"/>
        <v>0.8943333333333333</v>
      </c>
      <c r="D13" s="1">
        <f t="shared" si="1"/>
        <v>48.894333333333336</v>
      </c>
      <c r="E13" t="s">
        <v>124</v>
      </c>
      <c r="F13" t="s">
        <v>25</v>
      </c>
      <c r="G13" s="1">
        <v>0.3991</v>
      </c>
      <c r="H13" s="1">
        <f t="shared" si="2"/>
        <v>0.6651666666666667</v>
      </c>
      <c r="I13" s="1">
        <f>(H13+129)</f>
        <v>129.66516666666666</v>
      </c>
    </row>
    <row r="14" spans="1:9" ht="12.75">
      <c r="A14" t="s">
        <v>26</v>
      </c>
      <c r="B14" s="1">
        <v>0.561</v>
      </c>
      <c r="C14" s="1">
        <f t="shared" si="0"/>
        <v>0.9350000000000002</v>
      </c>
      <c r="D14" s="1">
        <f t="shared" si="1"/>
        <v>48.935</v>
      </c>
      <c r="E14" t="s">
        <v>127</v>
      </c>
      <c r="F14" t="s">
        <v>27</v>
      </c>
      <c r="G14" s="1">
        <v>0.1</v>
      </c>
      <c r="H14" s="1">
        <f t="shared" si="2"/>
        <v>0.16666666666666666</v>
      </c>
      <c r="I14" s="1">
        <f>(H14+130)</f>
        <v>130.16666666666666</v>
      </c>
    </row>
    <row r="15" spans="1:9" ht="12.75">
      <c r="A15" t="s">
        <v>28</v>
      </c>
      <c r="B15" s="1">
        <v>0.5825</v>
      </c>
      <c r="C15" s="1">
        <f t="shared" si="0"/>
        <v>0.9708333333333333</v>
      </c>
      <c r="D15" s="1">
        <f t="shared" si="1"/>
        <v>48.97083333333333</v>
      </c>
      <c r="E15" t="s">
        <v>130</v>
      </c>
      <c r="F15" t="s">
        <v>29</v>
      </c>
      <c r="G15" s="1">
        <v>0.3996</v>
      </c>
      <c r="H15" s="1">
        <f t="shared" si="2"/>
        <v>0.666</v>
      </c>
      <c r="I15" s="1">
        <f>(H15+130)</f>
        <v>130.666</v>
      </c>
    </row>
    <row r="16" spans="1:9" ht="12.75">
      <c r="A16" t="s">
        <v>30</v>
      </c>
      <c r="B16" s="1">
        <v>0.5832</v>
      </c>
      <c r="C16" s="1">
        <f t="shared" si="0"/>
        <v>0.9720000000000001</v>
      </c>
      <c r="D16" s="1">
        <f t="shared" si="1"/>
        <v>48.972</v>
      </c>
      <c r="E16" t="s">
        <v>130</v>
      </c>
      <c r="F16" t="s">
        <v>31</v>
      </c>
      <c r="G16" s="1">
        <v>0.3974</v>
      </c>
      <c r="H16" s="1">
        <f t="shared" si="2"/>
        <v>0.6623333333333332</v>
      </c>
      <c r="I16" s="1">
        <f>(H16+130)</f>
        <v>130.66233333333332</v>
      </c>
    </row>
    <row r="17" spans="1:9" ht="12.75">
      <c r="A17" t="s">
        <v>32</v>
      </c>
      <c r="B17" s="1">
        <v>0.5831</v>
      </c>
      <c r="C17" s="1">
        <f t="shared" si="0"/>
        <v>0.9718333333333332</v>
      </c>
      <c r="D17" s="1">
        <f t="shared" si="1"/>
        <v>48.971833333333336</v>
      </c>
      <c r="E17" t="s">
        <v>130</v>
      </c>
      <c r="F17" t="s">
        <v>33</v>
      </c>
      <c r="G17" s="1">
        <v>0.3987</v>
      </c>
      <c r="H17" s="1">
        <f t="shared" si="2"/>
        <v>0.6645</v>
      </c>
      <c r="I17" s="1">
        <f>(H17+130)</f>
        <v>130.6645</v>
      </c>
    </row>
    <row r="18" spans="1:9" ht="12.75">
      <c r="A18" t="s">
        <v>34</v>
      </c>
      <c r="B18" s="1">
        <v>0.026</v>
      </c>
      <c r="C18" s="1">
        <f t="shared" si="0"/>
        <v>0.043333333333333335</v>
      </c>
      <c r="D18" s="1">
        <f>C18+49</f>
        <v>49.04333333333334</v>
      </c>
      <c r="E18" t="s">
        <v>133</v>
      </c>
      <c r="F18" t="s">
        <v>35</v>
      </c>
      <c r="G18" s="1">
        <v>0.3989</v>
      </c>
      <c r="H18" s="1">
        <f t="shared" si="2"/>
        <v>0.6648333333333334</v>
      </c>
      <c r="I18" s="1">
        <f>(H18+131)</f>
        <v>131.66483333333332</v>
      </c>
    </row>
    <row r="19" spans="1:9" ht="12.75">
      <c r="A19" t="s">
        <v>36</v>
      </c>
      <c r="B19" s="1">
        <v>0.0724</v>
      </c>
      <c r="C19" s="1">
        <f t="shared" si="0"/>
        <v>0.12066666666666667</v>
      </c>
      <c r="D19" s="1">
        <f aca="true" t="shared" si="3" ref="D19:D33">C19+49</f>
        <v>49.120666666666665</v>
      </c>
      <c r="E19" t="s">
        <v>136</v>
      </c>
      <c r="F19" t="s">
        <v>37</v>
      </c>
      <c r="G19" s="1">
        <v>0.4013</v>
      </c>
      <c r="H19" s="1">
        <f t="shared" si="2"/>
        <v>0.6688333333333333</v>
      </c>
      <c r="I19" s="1">
        <f>(H19+132)</f>
        <v>132.66883333333334</v>
      </c>
    </row>
    <row r="20" spans="1:9" ht="12.75">
      <c r="A20" t="s">
        <v>38</v>
      </c>
      <c r="B20" s="1">
        <v>0.12</v>
      </c>
      <c r="C20" s="1">
        <f t="shared" si="0"/>
        <v>0.2</v>
      </c>
      <c r="D20" s="1">
        <f t="shared" si="3"/>
        <v>49.2</v>
      </c>
      <c r="E20" t="s">
        <v>139</v>
      </c>
      <c r="F20" t="s">
        <v>39</v>
      </c>
      <c r="G20" s="1">
        <v>0.4002</v>
      </c>
      <c r="H20" s="1">
        <f t="shared" si="2"/>
        <v>0.667</v>
      </c>
      <c r="I20" s="1">
        <f>(H20+133)</f>
        <v>133.667</v>
      </c>
    </row>
    <row r="21" spans="1:9" ht="12.75">
      <c r="A21" t="s">
        <v>40</v>
      </c>
      <c r="B21" s="1">
        <v>0.17</v>
      </c>
      <c r="C21" s="1">
        <f t="shared" si="0"/>
        <v>0.2833333333333333</v>
      </c>
      <c r="D21" s="1">
        <f t="shared" si="3"/>
        <v>49.28333333333333</v>
      </c>
      <c r="E21" t="s">
        <v>142</v>
      </c>
      <c r="F21" t="s">
        <v>41</v>
      </c>
      <c r="G21" s="1">
        <v>0.401</v>
      </c>
      <c r="H21" s="1">
        <f t="shared" si="2"/>
        <v>0.6683333333333333</v>
      </c>
      <c r="I21" s="1">
        <f>(H21+134)</f>
        <v>134.66833333333332</v>
      </c>
    </row>
    <row r="22" spans="1:9" ht="12.75">
      <c r="A22" t="s">
        <v>42</v>
      </c>
      <c r="B22" s="1">
        <v>0.1702</v>
      </c>
      <c r="C22" s="1">
        <f t="shared" si="0"/>
        <v>0.2836666666666667</v>
      </c>
      <c r="D22" s="1">
        <f t="shared" si="3"/>
        <v>49.28366666666667</v>
      </c>
      <c r="E22" t="s">
        <v>142</v>
      </c>
      <c r="F22" t="s">
        <v>43</v>
      </c>
      <c r="G22" s="1">
        <v>0.4001</v>
      </c>
      <c r="H22" s="1">
        <f t="shared" si="2"/>
        <v>0.6668333333333333</v>
      </c>
      <c r="I22" s="1">
        <f>(H22+134)</f>
        <v>134.66683333333333</v>
      </c>
    </row>
    <row r="23" spans="1:9" ht="12.75">
      <c r="A23" t="s">
        <v>44</v>
      </c>
      <c r="B23" s="1">
        <v>0.2091</v>
      </c>
      <c r="C23" s="1">
        <f t="shared" si="0"/>
        <v>0.3485</v>
      </c>
      <c r="D23" s="1">
        <f t="shared" si="3"/>
        <v>49.3485</v>
      </c>
      <c r="E23" t="s">
        <v>145</v>
      </c>
      <c r="F23" t="s">
        <v>45</v>
      </c>
      <c r="G23" s="1">
        <v>0.4018</v>
      </c>
      <c r="H23" s="1">
        <f t="shared" si="2"/>
        <v>0.6696666666666666</v>
      </c>
      <c r="I23" s="1">
        <f>(H23+135)</f>
        <v>135.66966666666667</v>
      </c>
    </row>
    <row r="24" spans="1:9" ht="12.75">
      <c r="A24" t="s">
        <v>46</v>
      </c>
      <c r="B24" s="1">
        <v>0.2601</v>
      </c>
      <c r="C24" s="1">
        <f t="shared" si="0"/>
        <v>0.43349999999999994</v>
      </c>
      <c r="D24" s="1">
        <f t="shared" si="3"/>
        <v>49.4335</v>
      </c>
      <c r="E24" t="s">
        <v>148</v>
      </c>
      <c r="F24" t="s">
        <v>47</v>
      </c>
      <c r="G24" s="1">
        <v>0.4003</v>
      </c>
      <c r="H24" s="1">
        <f t="shared" si="2"/>
        <v>0.6671666666666667</v>
      </c>
      <c r="I24" s="1">
        <f>(H24+136)</f>
        <v>136.66716666666667</v>
      </c>
    </row>
    <row r="25" spans="1:9" ht="12.75">
      <c r="A25" t="s">
        <v>48</v>
      </c>
      <c r="B25" s="1">
        <v>0.3008</v>
      </c>
      <c r="C25" s="1">
        <f t="shared" si="0"/>
        <v>0.5013333333333334</v>
      </c>
      <c r="D25" s="1">
        <f t="shared" si="3"/>
        <v>49.501333333333335</v>
      </c>
      <c r="E25" t="s">
        <v>151</v>
      </c>
      <c r="F25" t="s">
        <v>49</v>
      </c>
      <c r="G25" s="1">
        <v>0.4002</v>
      </c>
      <c r="H25" s="1">
        <f t="shared" si="2"/>
        <v>0.667</v>
      </c>
      <c r="I25" s="1">
        <f>(H25+137)</f>
        <v>137.667</v>
      </c>
    </row>
    <row r="26" spans="1:9" ht="12.75">
      <c r="A26" t="s">
        <v>50</v>
      </c>
      <c r="B26" s="1">
        <v>0.3398</v>
      </c>
      <c r="C26" s="1">
        <f t="shared" si="0"/>
        <v>0.5663333333333332</v>
      </c>
      <c r="D26" s="1">
        <f t="shared" si="3"/>
        <v>49.56633333333333</v>
      </c>
      <c r="E26" t="s">
        <v>154</v>
      </c>
      <c r="F26" t="s">
        <v>51</v>
      </c>
      <c r="G26" s="1">
        <v>0.4002</v>
      </c>
      <c r="H26" s="1">
        <f t="shared" si="2"/>
        <v>0.667</v>
      </c>
      <c r="I26" s="1">
        <f>(H26+138)</f>
        <v>138.667</v>
      </c>
    </row>
    <row r="27" spans="1:9" ht="12.75">
      <c r="A27" t="s">
        <v>52</v>
      </c>
      <c r="B27" s="1">
        <v>0.3397</v>
      </c>
      <c r="C27" s="1">
        <f t="shared" si="0"/>
        <v>0.5661666666666666</v>
      </c>
      <c r="D27" s="1">
        <f t="shared" si="3"/>
        <v>49.56616666666667</v>
      </c>
      <c r="E27" t="s">
        <v>154</v>
      </c>
      <c r="F27" t="s">
        <v>53</v>
      </c>
      <c r="G27" s="1">
        <v>0.3998</v>
      </c>
      <c r="H27" s="1">
        <f t="shared" si="2"/>
        <v>0.6663333333333333</v>
      </c>
      <c r="I27" s="1">
        <f>(H27+138)</f>
        <v>138.66633333333334</v>
      </c>
    </row>
    <row r="28" spans="1:9" ht="12.75">
      <c r="A28" t="s">
        <v>54</v>
      </c>
      <c r="B28" s="1">
        <v>0.3399</v>
      </c>
      <c r="C28" s="1">
        <f t="shared" si="0"/>
        <v>0.5664999999999999</v>
      </c>
      <c r="D28" s="1">
        <f t="shared" si="3"/>
        <v>49.5665</v>
      </c>
      <c r="E28" t="s">
        <v>154</v>
      </c>
      <c r="F28" t="s">
        <v>51</v>
      </c>
      <c r="G28" s="1">
        <v>0.4002</v>
      </c>
      <c r="H28" s="1">
        <f t="shared" si="2"/>
        <v>0.667</v>
      </c>
      <c r="I28" s="1">
        <f>(H28+138)</f>
        <v>138.667</v>
      </c>
    </row>
    <row r="29" spans="1:9" ht="12.75">
      <c r="A29" t="s">
        <v>55</v>
      </c>
      <c r="B29" s="1">
        <v>0.3804</v>
      </c>
      <c r="C29" s="1">
        <f t="shared" si="0"/>
        <v>0.634</v>
      </c>
      <c r="D29" s="1">
        <f t="shared" si="3"/>
        <v>49.634</v>
      </c>
      <c r="E29" t="s">
        <v>157</v>
      </c>
      <c r="F29" t="s">
        <v>56</v>
      </c>
      <c r="G29" s="1">
        <v>0.3993</v>
      </c>
      <c r="H29" s="1">
        <f t="shared" si="2"/>
        <v>0.6655</v>
      </c>
      <c r="I29" s="1">
        <f>(H29+139)</f>
        <v>139.6655</v>
      </c>
    </row>
    <row r="30" spans="1:9" ht="12.75">
      <c r="A30" t="s">
        <v>57</v>
      </c>
      <c r="B30" s="1">
        <v>0.4203</v>
      </c>
      <c r="C30" s="1">
        <f t="shared" si="0"/>
        <v>0.7005</v>
      </c>
      <c r="D30" s="1">
        <f t="shared" si="3"/>
        <v>49.7005</v>
      </c>
      <c r="E30" t="s">
        <v>160</v>
      </c>
      <c r="F30" t="s">
        <v>58</v>
      </c>
      <c r="G30" s="1">
        <v>0.3994</v>
      </c>
      <c r="H30" s="1">
        <f t="shared" si="2"/>
        <v>0.6656666666666666</v>
      </c>
      <c r="I30" s="1">
        <f>(H30+140)</f>
        <v>140.66566666666665</v>
      </c>
    </row>
    <row r="31" spans="1:9" ht="12.75">
      <c r="A31" t="s">
        <v>59</v>
      </c>
      <c r="B31" s="1">
        <v>0.4604</v>
      </c>
      <c r="C31" s="1">
        <f t="shared" si="0"/>
        <v>0.7673333333333333</v>
      </c>
      <c r="D31" s="1">
        <f t="shared" si="3"/>
        <v>49.76733333333333</v>
      </c>
      <c r="E31" t="s">
        <v>163</v>
      </c>
      <c r="F31" t="s">
        <v>60</v>
      </c>
      <c r="G31" s="1">
        <v>0.4</v>
      </c>
      <c r="H31" s="1">
        <f t="shared" si="2"/>
        <v>0.6666666666666666</v>
      </c>
      <c r="I31" s="1">
        <f>(H31+141)</f>
        <v>141.66666666666666</v>
      </c>
    </row>
    <row r="32" spans="1:9" ht="12.75">
      <c r="A32" t="s">
        <v>61</v>
      </c>
      <c r="B32" s="1">
        <v>0.5003</v>
      </c>
      <c r="C32" s="1">
        <f t="shared" si="0"/>
        <v>0.8338333333333332</v>
      </c>
      <c r="D32" s="1">
        <f t="shared" si="3"/>
        <v>49.83383333333333</v>
      </c>
      <c r="E32" t="s">
        <v>166</v>
      </c>
      <c r="F32" t="s">
        <v>62</v>
      </c>
      <c r="G32" s="1">
        <v>0.3988</v>
      </c>
      <c r="H32" s="1">
        <f t="shared" si="2"/>
        <v>0.6646666666666666</v>
      </c>
      <c r="I32" s="1">
        <f>(H32+142)</f>
        <v>142.66466666666668</v>
      </c>
    </row>
    <row r="33" spans="1:9" ht="12.75">
      <c r="A33" t="s">
        <v>63</v>
      </c>
      <c r="B33" s="1">
        <v>0.5995</v>
      </c>
      <c r="C33" s="1">
        <f t="shared" si="0"/>
        <v>0.9991666666666668</v>
      </c>
      <c r="D33" s="1">
        <f t="shared" si="3"/>
        <v>49.99916666666667</v>
      </c>
      <c r="E33" t="s">
        <v>169</v>
      </c>
      <c r="F33" t="s">
        <v>64</v>
      </c>
      <c r="G33" s="1">
        <v>0.3631</v>
      </c>
      <c r="H33" s="1">
        <f t="shared" si="2"/>
        <v>0.6051666666666666</v>
      </c>
      <c r="I33" s="1">
        <f>(H33+143)</f>
        <v>143.60516666666666</v>
      </c>
    </row>
    <row r="34" spans="1:9" ht="12.75">
      <c r="A34" t="s">
        <v>65</v>
      </c>
      <c r="B34" s="1">
        <v>0.0002</v>
      </c>
      <c r="C34" s="1">
        <f t="shared" si="0"/>
        <v>0.0003333333333333333</v>
      </c>
      <c r="D34" s="1">
        <f>C34+50</f>
        <v>50.00033333333333</v>
      </c>
      <c r="E34" t="s">
        <v>171</v>
      </c>
      <c r="F34" t="s">
        <v>66</v>
      </c>
      <c r="G34" s="1">
        <v>0.1822</v>
      </c>
      <c r="H34" s="1">
        <f t="shared" si="2"/>
        <v>0.30366666666666664</v>
      </c>
      <c r="I34" s="1">
        <f>(H34+144)</f>
        <v>144.30366666666666</v>
      </c>
    </row>
    <row r="35" spans="1:9" ht="12.75">
      <c r="A35" t="s">
        <v>67</v>
      </c>
      <c r="B35" s="1">
        <v>0.0016</v>
      </c>
      <c r="C35" s="1">
        <f t="shared" si="0"/>
        <v>0.0026666666666666666</v>
      </c>
      <c r="D35" s="1">
        <f>C35+50</f>
        <v>50.00266666666667</v>
      </c>
      <c r="E35" t="s">
        <v>173</v>
      </c>
      <c r="F35" t="s">
        <v>68</v>
      </c>
      <c r="G35" s="1">
        <v>0.0001</v>
      </c>
      <c r="H35" s="1">
        <f t="shared" si="2"/>
        <v>0.00016666666666666666</v>
      </c>
      <c r="I35" s="1">
        <f>(H35+145)</f>
        <v>145.00016666666667</v>
      </c>
    </row>
    <row r="36" spans="1:9" ht="12.75">
      <c r="A36" t="s">
        <v>69</v>
      </c>
      <c r="B36" s="1">
        <v>0.002</v>
      </c>
      <c r="C36" s="1">
        <f t="shared" si="0"/>
        <v>0.0033333333333333335</v>
      </c>
      <c r="D36" s="1">
        <f>C36+50</f>
        <v>50.00333333333333</v>
      </c>
      <c r="E36" t="s">
        <v>173</v>
      </c>
      <c r="F36" t="s">
        <v>70</v>
      </c>
      <c r="G36" s="1">
        <v>0.5994</v>
      </c>
      <c r="H36" s="1">
        <f t="shared" si="2"/>
        <v>0.9990000000000001</v>
      </c>
      <c r="I36" s="1">
        <f>(H36+144)</f>
        <v>144.999</v>
      </c>
    </row>
    <row r="37" spans="1:9" ht="12.75">
      <c r="A37" t="s">
        <v>71</v>
      </c>
      <c r="B37" s="1">
        <v>0.0005</v>
      </c>
      <c r="C37" s="1">
        <f t="shared" si="0"/>
        <v>0.0008333333333333334</v>
      </c>
      <c r="D37" s="1">
        <f>C37+50</f>
        <v>50.00083333333333</v>
      </c>
      <c r="E37" t="s">
        <v>173</v>
      </c>
      <c r="F37" t="s">
        <v>72</v>
      </c>
      <c r="G37" s="1">
        <v>0.0002</v>
      </c>
      <c r="H37" s="1">
        <f t="shared" si="2"/>
        <v>0.0003333333333333333</v>
      </c>
      <c r="I37" s="1">
        <f>(H37+145)</f>
        <v>145.00033333333334</v>
      </c>
    </row>
    <row r="38" spans="1:9" ht="12.75">
      <c r="A38" t="s">
        <v>73</v>
      </c>
      <c r="B38" s="1">
        <v>0.5979</v>
      </c>
      <c r="C38" s="1">
        <f t="shared" si="0"/>
        <v>0.9964999999999999</v>
      </c>
      <c r="D38" s="1">
        <f>C38+49</f>
        <v>49.9965</v>
      </c>
      <c r="E38" t="s">
        <v>173</v>
      </c>
      <c r="F38" t="s">
        <v>74</v>
      </c>
      <c r="G38" s="1">
        <v>0.0022</v>
      </c>
      <c r="H38" s="1">
        <f t="shared" si="2"/>
        <v>0.0036666666666666666</v>
      </c>
      <c r="I38" s="1">
        <f>(H38+145)</f>
        <v>145.00366666666667</v>
      </c>
    </row>
    <row r="39" spans="1:9" ht="12.75">
      <c r="A39" t="s">
        <v>75</v>
      </c>
      <c r="B39" s="1">
        <v>0</v>
      </c>
      <c r="C39" s="1">
        <f t="shared" si="0"/>
        <v>0</v>
      </c>
      <c r="D39" s="1">
        <f>C39+50</f>
        <v>50</v>
      </c>
      <c r="E39" t="s">
        <v>173</v>
      </c>
      <c r="F39" t="s">
        <v>70</v>
      </c>
      <c r="G39" s="1">
        <v>0.5994</v>
      </c>
      <c r="H39" s="1">
        <f t="shared" si="2"/>
        <v>0.9990000000000001</v>
      </c>
      <c r="I39" s="1">
        <f>(H39+144)</f>
        <v>144.999</v>
      </c>
    </row>
    <row r="40" spans="1:9" ht="12.75">
      <c r="A40" t="s">
        <v>73</v>
      </c>
      <c r="B40" s="1">
        <v>0.5979</v>
      </c>
      <c r="C40" s="1">
        <f t="shared" si="0"/>
        <v>0.9964999999999999</v>
      </c>
      <c r="D40" s="1">
        <f>C40+49</f>
        <v>49.9965</v>
      </c>
      <c r="E40" t="s">
        <v>173</v>
      </c>
      <c r="F40" t="s">
        <v>76</v>
      </c>
      <c r="G40" s="1">
        <v>0.5969</v>
      </c>
      <c r="H40" s="1">
        <f t="shared" si="2"/>
        <v>0.9948333333333333</v>
      </c>
      <c r="I40" s="1">
        <f>(H40+144)</f>
        <v>144.99483333333333</v>
      </c>
    </row>
    <row r="41" spans="3:9" ht="12.75">
      <c r="C41" s="1"/>
      <c r="D41" s="1"/>
      <c r="H41" s="1"/>
      <c r="I41" s="1"/>
    </row>
    <row r="42" spans="3:9" ht="12.75">
      <c r="C42" s="1"/>
      <c r="D42" s="1"/>
      <c r="H42" s="1"/>
      <c r="I42" s="1"/>
    </row>
    <row r="43" spans="1:9" ht="12.75">
      <c r="A43" t="s">
        <v>175</v>
      </c>
      <c r="C43" s="1"/>
      <c r="D43" s="1"/>
      <c r="H43" s="1"/>
      <c r="I43" s="1"/>
    </row>
    <row r="44" spans="3:9" ht="12.75">
      <c r="C44" s="1"/>
      <c r="D44" s="1"/>
      <c r="H44" s="1"/>
      <c r="I44" s="1"/>
    </row>
    <row r="45" spans="1:9" ht="12.75">
      <c r="A45" t="s">
        <v>8</v>
      </c>
      <c r="B45" s="1">
        <v>0.3907</v>
      </c>
      <c r="C45" s="1">
        <f aca="true" t="shared" si="4" ref="C45:C57">B45*100/60</f>
        <v>0.6511666666666667</v>
      </c>
      <c r="D45" s="1">
        <f>C45+48</f>
        <v>48.65116666666667</v>
      </c>
      <c r="E45" t="s">
        <v>106</v>
      </c>
      <c r="F45" t="s">
        <v>9</v>
      </c>
      <c r="G45" s="1">
        <v>0.4017</v>
      </c>
      <c r="H45" s="1">
        <f aca="true" t="shared" si="5" ref="H45:H57">G45*100/60</f>
        <v>0.6695</v>
      </c>
      <c r="I45" s="1">
        <f>(H45+126)</f>
        <v>126.6695</v>
      </c>
    </row>
    <row r="46" spans="1:9" ht="12.75">
      <c r="A46" t="s">
        <v>12</v>
      </c>
      <c r="B46" s="1">
        <v>0.3898</v>
      </c>
      <c r="C46" s="1">
        <f t="shared" si="4"/>
        <v>0.6496666666666666</v>
      </c>
      <c r="D46" s="1">
        <f>C46+48</f>
        <v>48.64966666666667</v>
      </c>
      <c r="E46" t="s">
        <v>106</v>
      </c>
      <c r="F46" t="s">
        <v>13</v>
      </c>
      <c r="G46" s="1">
        <v>0.4013</v>
      </c>
      <c r="H46" s="1">
        <f t="shared" si="5"/>
        <v>0.6688333333333333</v>
      </c>
      <c r="I46" s="1">
        <f>(H46+126)</f>
        <v>126.66883333333334</v>
      </c>
    </row>
    <row r="47" spans="1:9" ht="12.75">
      <c r="A47" t="s">
        <v>20</v>
      </c>
      <c r="B47" s="1">
        <v>0.4897</v>
      </c>
      <c r="C47" s="1">
        <f t="shared" si="4"/>
        <v>0.8161666666666666</v>
      </c>
      <c r="D47" s="1">
        <f>C47+48</f>
        <v>48.81616666666667</v>
      </c>
      <c r="E47" t="s">
        <v>118</v>
      </c>
      <c r="F47" t="s">
        <v>21</v>
      </c>
      <c r="G47" s="1">
        <v>0.3985</v>
      </c>
      <c r="H47" s="1">
        <f t="shared" si="5"/>
        <v>0.6641666666666667</v>
      </c>
      <c r="I47" s="1">
        <f>(H47+128)</f>
        <v>128.66416666666666</v>
      </c>
    </row>
    <row r="48" spans="1:9" ht="12.75">
      <c r="A48" t="s">
        <v>30</v>
      </c>
      <c r="B48" s="1">
        <v>0.5832</v>
      </c>
      <c r="C48" s="1">
        <f t="shared" si="4"/>
        <v>0.9720000000000001</v>
      </c>
      <c r="D48" s="1">
        <f>C48+48</f>
        <v>48.972</v>
      </c>
      <c r="E48" t="s">
        <v>130</v>
      </c>
      <c r="F48" t="s">
        <v>31</v>
      </c>
      <c r="G48" s="1">
        <v>0.3974</v>
      </c>
      <c r="H48" s="1">
        <f t="shared" si="5"/>
        <v>0.6623333333333332</v>
      </c>
      <c r="I48" s="1">
        <f>(H48+130)</f>
        <v>130.66233333333332</v>
      </c>
    </row>
    <row r="49" spans="1:9" ht="12.75">
      <c r="A49" t="s">
        <v>32</v>
      </c>
      <c r="B49" s="1">
        <v>0.5831</v>
      </c>
      <c r="C49" s="1">
        <f t="shared" si="4"/>
        <v>0.9718333333333332</v>
      </c>
      <c r="D49" s="1">
        <f>C49+48</f>
        <v>48.971833333333336</v>
      </c>
      <c r="E49" t="s">
        <v>130</v>
      </c>
      <c r="F49" t="s">
        <v>33</v>
      </c>
      <c r="G49" s="1">
        <v>0.3987</v>
      </c>
      <c r="H49" s="1">
        <f t="shared" si="5"/>
        <v>0.6645</v>
      </c>
      <c r="I49" s="1">
        <f>(H49+130)</f>
        <v>130.6645</v>
      </c>
    </row>
    <row r="50" spans="1:9" ht="12.75">
      <c r="A50" t="s">
        <v>40</v>
      </c>
      <c r="B50" s="1">
        <v>0.17</v>
      </c>
      <c r="C50" s="1">
        <f t="shared" si="4"/>
        <v>0.2833333333333333</v>
      </c>
      <c r="D50" s="1">
        <f>C50+49</f>
        <v>49.28333333333333</v>
      </c>
      <c r="E50" t="s">
        <v>142</v>
      </c>
      <c r="F50" t="s">
        <v>41</v>
      </c>
      <c r="G50" s="1">
        <v>0.401</v>
      </c>
      <c r="H50" s="1">
        <f t="shared" si="5"/>
        <v>0.6683333333333333</v>
      </c>
      <c r="I50" s="1">
        <f>(H50+134)</f>
        <v>134.66833333333332</v>
      </c>
    </row>
    <row r="51" spans="1:9" ht="12.75">
      <c r="A51" t="s">
        <v>87</v>
      </c>
      <c r="B51" s="1">
        <v>0.1714</v>
      </c>
      <c r="C51" s="1">
        <f t="shared" si="4"/>
        <v>0.2856666666666667</v>
      </c>
      <c r="D51" s="1">
        <f aca="true" t="shared" si="6" ref="D51:D56">C51+49</f>
        <v>49.285666666666664</v>
      </c>
      <c r="E51" t="s">
        <v>142</v>
      </c>
      <c r="F51" t="s">
        <v>88</v>
      </c>
      <c r="G51" s="1">
        <v>0.4064</v>
      </c>
      <c r="H51" s="1">
        <f t="shared" si="5"/>
        <v>0.6773333333333333</v>
      </c>
      <c r="I51" s="1">
        <f>(H51+134)</f>
        <v>134.67733333333334</v>
      </c>
    </row>
    <row r="52" spans="1:9" ht="12.75">
      <c r="A52" t="s">
        <v>89</v>
      </c>
      <c r="B52" s="1">
        <v>0.3401</v>
      </c>
      <c r="C52" s="1">
        <f t="shared" si="4"/>
        <v>0.5668333333333333</v>
      </c>
      <c r="D52" s="1">
        <f t="shared" si="6"/>
        <v>49.566833333333335</v>
      </c>
      <c r="E52" t="s">
        <v>154</v>
      </c>
      <c r="F52" t="s">
        <v>90</v>
      </c>
      <c r="G52" s="1">
        <v>0.4003</v>
      </c>
      <c r="H52" s="1">
        <f t="shared" si="5"/>
        <v>0.6671666666666667</v>
      </c>
      <c r="I52" s="1">
        <f>(H52+138)</f>
        <v>138.66716666666667</v>
      </c>
    </row>
    <row r="53" spans="1:9" ht="12.75">
      <c r="A53" t="s">
        <v>91</v>
      </c>
      <c r="B53" s="1">
        <v>0.3463</v>
      </c>
      <c r="C53" s="1">
        <f t="shared" si="4"/>
        <v>0.5771666666666667</v>
      </c>
      <c r="D53" s="1">
        <f t="shared" si="6"/>
        <v>49.57716666666666</v>
      </c>
      <c r="E53" t="s">
        <v>154</v>
      </c>
      <c r="F53" t="s">
        <v>92</v>
      </c>
      <c r="G53" s="1">
        <v>0.413</v>
      </c>
      <c r="H53" s="1">
        <f t="shared" si="5"/>
        <v>0.6883333333333332</v>
      </c>
      <c r="I53" s="1">
        <f>(H53+138)</f>
        <v>138.68833333333333</v>
      </c>
    </row>
    <row r="54" spans="1:9" ht="12.75">
      <c r="A54" t="s">
        <v>93</v>
      </c>
      <c r="B54" s="1">
        <v>0.0032</v>
      </c>
      <c r="C54" s="1">
        <f t="shared" si="4"/>
        <v>0.005333333333333333</v>
      </c>
      <c r="D54" s="1">
        <f>C54+50</f>
        <v>50.00533333333333</v>
      </c>
      <c r="E54" t="s">
        <v>173</v>
      </c>
      <c r="F54" t="s">
        <v>94</v>
      </c>
      <c r="G54" s="1">
        <v>0.5931</v>
      </c>
      <c r="H54" s="1">
        <f t="shared" si="5"/>
        <v>0.9884999999999999</v>
      </c>
      <c r="I54" s="1">
        <f>(H54+144)</f>
        <v>144.9885</v>
      </c>
    </row>
    <row r="55" spans="1:9" ht="12.75">
      <c r="A55" t="s">
        <v>71</v>
      </c>
      <c r="B55" s="1">
        <v>0.0005</v>
      </c>
      <c r="C55" s="1">
        <f t="shared" si="4"/>
        <v>0.0008333333333333334</v>
      </c>
      <c r="D55" s="1">
        <f>C55+50</f>
        <v>50.00083333333333</v>
      </c>
      <c r="E55" t="s">
        <v>173</v>
      </c>
      <c r="F55" t="s">
        <v>72</v>
      </c>
      <c r="G55" s="1">
        <v>0.0002</v>
      </c>
      <c r="H55" s="1">
        <f t="shared" si="5"/>
        <v>0.0003333333333333333</v>
      </c>
      <c r="I55" s="1">
        <f>(H55+145)</f>
        <v>145.00033333333334</v>
      </c>
    </row>
    <row r="56" spans="1:9" ht="12.75">
      <c r="A56" t="s">
        <v>73</v>
      </c>
      <c r="B56" s="1">
        <v>0.5979</v>
      </c>
      <c r="C56" s="1">
        <f t="shared" si="4"/>
        <v>0.9964999999999999</v>
      </c>
      <c r="D56" s="1">
        <f t="shared" si="6"/>
        <v>49.9965</v>
      </c>
      <c r="E56" t="s">
        <v>173</v>
      </c>
      <c r="F56" t="s">
        <v>74</v>
      </c>
      <c r="G56" s="1">
        <v>0.0022</v>
      </c>
      <c r="H56" s="1">
        <f t="shared" si="5"/>
        <v>0.0036666666666666666</v>
      </c>
      <c r="I56" s="1">
        <f>(H56+145)</f>
        <v>145.00366666666667</v>
      </c>
    </row>
    <row r="57" spans="1:9" ht="12.75">
      <c r="A57" t="s">
        <v>75</v>
      </c>
      <c r="B57" s="1">
        <v>0</v>
      </c>
      <c r="C57" s="1">
        <f t="shared" si="4"/>
        <v>0</v>
      </c>
      <c r="D57" s="1">
        <f>C57+50</f>
        <v>50</v>
      </c>
      <c r="E57" t="s">
        <v>173</v>
      </c>
      <c r="F57" t="s">
        <v>70</v>
      </c>
      <c r="G57" s="1">
        <v>0.5994</v>
      </c>
      <c r="H57" s="1">
        <f t="shared" si="5"/>
        <v>0.9990000000000001</v>
      </c>
      <c r="I57" s="1">
        <f>(H57+144)</f>
        <v>144.999</v>
      </c>
    </row>
    <row r="60" spans="4:9" ht="12.75">
      <c r="D60">
        <v>51.33</v>
      </c>
      <c r="I60">
        <v>126</v>
      </c>
    </row>
    <row r="61" spans="4:9" ht="12.75">
      <c r="D61">
        <v>51.16</v>
      </c>
      <c r="I61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14">
      <selection activeCell="A1" sqref="A1:IV16384"/>
      <selection activeCell="J139" sqref="J139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77</v>
      </c>
      <c r="G1" t="s">
        <v>78</v>
      </c>
      <c r="H1" t="s">
        <v>79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80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81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82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83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84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85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86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176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9">
      <selection activeCell="A1" sqref="A1:IV16384"/>
      <selection activeCell="A1" sqref="A1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95</v>
      </c>
      <c r="F1" t="s">
        <v>1</v>
      </c>
    </row>
    <row r="2" spans="1:9" ht="12.75">
      <c r="A2" t="s">
        <v>96</v>
      </c>
      <c r="B2" s="1">
        <v>0.345</v>
      </c>
      <c r="C2" s="1">
        <f>B2*100/60</f>
        <v>0.575</v>
      </c>
      <c r="D2" s="1">
        <f>C2+48</f>
        <v>48.575</v>
      </c>
      <c r="E2" s="3" t="s">
        <v>97</v>
      </c>
      <c r="F2" t="s">
        <v>98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99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100</v>
      </c>
      <c r="F3" t="s">
        <v>101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102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103</v>
      </c>
      <c r="F4" t="s">
        <v>104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105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106</v>
      </c>
      <c r="F5" t="s">
        <v>107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108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109</v>
      </c>
      <c r="F6" t="s">
        <v>110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111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112</v>
      </c>
      <c r="F7" t="s">
        <v>113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114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115</v>
      </c>
      <c r="F8" t="s">
        <v>116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117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118</v>
      </c>
      <c r="F9" t="s">
        <v>119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120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121</v>
      </c>
      <c r="F10" t="s">
        <v>122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123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124</v>
      </c>
      <c r="F11" t="s">
        <v>125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126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127</v>
      </c>
      <c r="F12" t="s">
        <v>128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129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130</v>
      </c>
      <c r="F13" t="s">
        <v>131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132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133</v>
      </c>
      <c r="F14" t="s">
        <v>134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135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136</v>
      </c>
      <c r="F15" t="s">
        <v>137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138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139</v>
      </c>
      <c r="F16" t="s">
        <v>140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141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142</v>
      </c>
      <c r="F17" t="s">
        <v>143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144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145</v>
      </c>
      <c r="F18" t="s">
        <v>146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147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148</v>
      </c>
      <c r="F19" t="s">
        <v>149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150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151</v>
      </c>
      <c r="F20" t="s">
        <v>152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153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154</v>
      </c>
      <c r="F21" t="s">
        <v>155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156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157</v>
      </c>
      <c r="F22" t="s">
        <v>158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159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160</v>
      </c>
      <c r="F23" t="s">
        <v>161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162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163</v>
      </c>
      <c r="F24" t="s">
        <v>164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165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166</v>
      </c>
      <c r="F25" t="s">
        <v>167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168</v>
      </c>
      <c r="B26" s="1">
        <v>0</v>
      </c>
      <c r="C26" s="1">
        <f t="shared" si="0"/>
        <v>0</v>
      </c>
      <c r="D26" s="1">
        <f>C26+50</f>
        <v>50</v>
      </c>
      <c r="E26" s="3" t="s">
        <v>169</v>
      </c>
      <c r="F26" t="s">
        <v>170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168</v>
      </c>
      <c r="B27" s="1">
        <v>0</v>
      </c>
      <c r="C27" s="1">
        <f>B27*100/60</f>
        <v>0</v>
      </c>
      <c r="D27" s="1">
        <f>C27+50</f>
        <v>50</v>
      </c>
      <c r="E27" s="3" t="s">
        <v>171</v>
      </c>
      <c r="F27" t="s">
        <v>172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168</v>
      </c>
      <c r="B28" s="1">
        <v>0</v>
      </c>
      <c r="C28" s="1">
        <f t="shared" si="0"/>
        <v>0</v>
      </c>
      <c r="D28" s="1">
        <f>C28+50</f>
        <v>50</v>
      </c>
      <c r="E28" s="3" t="s">
        <v>173</v>
      </c>
      <c r="F28" t="s">
        <v>174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2001-04-04T19:45:47Z</cp:lastPrinted>
  <dcterms:created xsi:type="dcterms:W3CDTF">1999-02-15T22:36:08Z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