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4" yWindow="65524" windowWidth="5976" windowHeight="6996" activeTab="2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<sst xmlns="http://schemas.openxmlformats.org/spreadsheetml/2006/main" count="277" uniqueCount="215">
  <si>
    <t>File name</t>
  </si>
  <si>
    <t>98030002.ctd</t>
  </si>
  <si>
    <t>98030003.ctd</t>
  </si>
  <si>
    <t>98030004.ctd</t>
  </si>
  <si>
    <t>98030005.ctd</t>
  </si>
  <si>
    <t>98030006.ctd</t>
  </si>
  <si>
    <t>98030007.ctd</t>
  </si>
  <si>
    <t>98030009.ctd</t>
  </si>
  <si>
    <t>98030010.ctd</t>
  </si>
  <si>
    <t>98030012.ctd</t>
  </si>
  <si>
    <t>98030013.ctd</t>
  </si>
  <si>
    <t>98030014.ctd</t>
  </si>
  <si>
    <t>98030016.ctd</t>
  </si>
  <si>
    <t>98030017.ctd</t>
  </si>
  <si>
    <t>98030018.ctd</t>
  </si>
  <si>
    <t>98030019.ctd</t>
  </si>
  <si>
    <t>98030020.ctd</t>
  </si>
  <si>
    <t>98030022.ctd</t>
  </si>
  <si>
    <t>98030023.ctd</t>
  </si>
  <si>
    <t>98030024.ctd</t>
  </si>
  <si>
    <t>98030025.ctd</t>
  </si>
  <si>
    <t>98030026.ctd</t>
  </si>
  <si>
    <t>98030027.ctd</t>
  </si>
  <si>
    <t>98030028.ctd</t>
  </si>
  <si>
    <t>98030030.ctd</t>
  </si>
  <si>
    <t>98030032.ctd</t>
  </si>
  <si>
    <t>98030036.ctd</t>
  </si>
  <si>
    <t>98030037.ctd</t>
  </si>
  <si>
    <t>98030040.ctd</t>
  </si>
  <si>
    <t>98030043.ctd</t>
  </si>
  <si>
    <t>98030044.ctd</t>
  </si>
  <si>
    <t>98030045.ctd</t>
  </si>
  <si>
    <t>98030046.ctd</t>
  </si>
  <si>
    <t>98030047.ctd</t>
  </si>
  <si>
    <t>98030049.ctd</t>
  </si>
  <si>
    <t>98030050.ctd</t>
  </si>
  <si>
    <t>98030052.ctd</t>
  </si>
  <si>
    <t>98030054.ctd</t>
  </si>
  <si>
    <t>98030055.ctd</t>
  </si>
  <si>
    <t>98030057.ctd</t>
  </si>
  <si>
    <t>98030061.ctd</t>
  </si>
  <si>
    <t>Latitude</t>
  </si>
  <si>
    <t>Longitude</t>
  </si>
  <si>
    <t>48°34.69</t>
  </si>
  <si>
    <t>125°30.11</t>
  </si>
  <si>
    <t>48°37.56</t>
  </si>
  <si>
    <t>126°20.29</t>
  </si>
  <si>
    <t>48°38.97</t>
  </si>
  <si>
    <t>126°39.95</t>
  </si>
  <si>
    <t>48°38.91</t>
  </si>
  <si>
    <t>126°40.04</t>
  </si>
  <si>
    <t>48°41.59</t>
  </si>
  <si>
    <t>127°09.63</t>
  </si>
  <si>
    <t>48°53.58</t>
  </si>
  <si>
    <t>129°39.88</t>
  </si>
  <si>
    <t>48°55.99</t>
  </si>
  <si>
    <t>130°09.89</t>
  </si>
  <si>
    <t>48°58.23</t>
  </si>
  <si>
    <t>130°40.19</t>
  </si>
  <si>
    <t>49°07.31</t>
  </si>
  <si>
    <t>132°39.88</t>
  </si>
  <si>
    <t>49°12.02</t>
  </si>
  <si>
    <t>133°40.01</t>
  </si>
  <si>
    <t>49°16.86</t>
  </si>
  <si>
    <t>134°40.04</t>
  </si>
  <si>
    <t>49°17.02</t>
  </si>
  <si>
    <t>134°40.00</t>
  </si>
  <si>
    <t>49°20.95</t>
  </si>
  <si>
    <t>135°40.12</t>
  </si>
  <si>
    <t>49°26.09</t>
  </si>
  <si>
    <t>136°39.91</t>
  </si>
  <si>
    <t>49°30.01</t>
  </si>
  <si>
    <t>137°39.98</t>
  </si>
  <si>
    <t>49°34.03</t>
  </si>
  <si>
    <t>138°39.98</t>
  </si>
  <si>
    <t>49°33.95</t>
  </si>
  <si>
    <t>138°40.09</t>
  </si>
  <si>
    <t>49°38.01</t>
  </si>
  <si>
    <t>139°39.93</t>
  </si>
  <si>
    <t>49°41.98</t>
  </si>
  <si>
    <t>140°39.97</t>
  </si>
  <si>
    <t>49°46.04</t>
  </si>
  <si>
    <t>141°40.00</t>
  </si>
  <si>
    <t>49°50.27</t>
  </si>
  <si>
    <t>142°39.97</t>
  </si>
  <si>
    <t>49°59.99</t>
  </si>
  <si>
    <t>143°36.27</t>
  </si>
  <si>
    <t>49°59.98</t>
  </si>
  <si>
    <t>144°18.16</t>
  </si>
  <si>
    <t>50°00.06</t>
  </si>
  <si>
    <t>145°00.00</t>
  </si>
  <si>
    <t>50°00.01</t>
  </si>
  <si>
    <t>144°59.96</t>
  </si>
  <si>
    <t>50°00.02</t>
  </si>
  <si>
    <t>144°59.83</t>
  </si>
  <si>
    <t>49°59.93</t>
  </si>
  <si>
    <t>144°59.99</t>
  </si>
  <si>
    <t>48°58.15</t>
  </si>
  <si>
    <t>130°40.05</t>
  </si>
  <si>
    <t>48°58.17</t>
  </si>
  <si>
    <t>48°55.96</t>
  </si>
  <si>
    <t>130°10.09</t>
  </si>
  <si>
    <t>48°53.56</t>
  </si>
  <si>
    <t>129°40.03</t>
  </si>
  <si>
    <t>48°51.36</t>
  </si>
  <si>
    <t>129°09.91</t>
  </si>
  <si>
    <t>48°49.00</t>
  </si>
  <si>
    <t>128°39.96</t>
  </si>
  <si>
    <t>48°46.61</t>
  </si>
  <si>
    <t>128°09.99</t>
  </si>
  <si>
    <t>48°44.60</t>
  </si>
  <si>
    <t>127°39.91</t>
  </si>
  <si>
    <t>48°41.50</t>
  </si>
  <si>
    <t>127°09.77</t>
  </si>
  <si>
    <t>48°39.00</t>
  </si>
  <si>
    <t>126°40.08</t>
  </si>
  <si>
    <t>48°37.48</t>
  </si>
  <si>
    <t>126°20.03</t>
  </si>
  <si>
    <t>48°36.00</t>
  </si>
  <si>
    <t>125°59.90</t>
  </si>
  <si>
    <t>48°34.54</t>
  </si>
  <si>
    <t>125°30.08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</si>
  <si>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</si>
  <si>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</si>
  <si>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</si>
  <si>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</si>
  <si>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</si>
  <si>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</si>
  <si>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</si>
  <si>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</si>
  <si>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</si>
  <si>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</si>
  <si>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</si>
  <si>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</si>
  <si>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</si>
  <si>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</si>
  <si>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</si>
  <si>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</si>
  <si>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</si>
  <si>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</si>
  <si>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</si>
  <si>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</si>
  <si>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</si>
  <si>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</si>
  <si>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</si>
  <si>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</si>
  <si>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</si>
  <si>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</si>
  <si>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</si>
  <si>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</si>
  <si>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</si>
  <si>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</si>
  <si>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</si>
  <si>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</si>
  <si>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</si>
  <si>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</si>
  <si>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</si>
  <si>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</si>
  <si>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</si>
  <si>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</si>
  <si>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</si>
  <si>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</si>
  <si>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</si>
  <si>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</si>
  <si>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</si>
  <si>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</si>
  <si>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</si>
  <si>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</si>
  <si>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</si>
  <si>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</si>
  <si>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</si>
  <si>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</si>
  <si>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</si>
  <si>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</si>
  <si>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</si>
  <si>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</si>
  <si>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</si>
  <si>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</si>
  <si>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</si>
  <si>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</si>
  <si>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</si>
  <si>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</si>
  <si>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</si>
  <si>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</si>
  <si>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</si>
  <si>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</si>
  <si>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</si>
  <si>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</si>
  <si>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</si>
  <si>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</si>
  <si>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</si>
  <si>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</si>
  <si>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</si>
  <si>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</si>
  <si>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</si>
  <si>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</si>
  <si>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</si>
  <si>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</si>
  <si>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</si>
  <si>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</si>
  <si>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</si>
  <si>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</si>
  <si>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</si>
  <si>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</si>
  <si>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</si>
  <si>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</si>
  <si>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</si>
  <si>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</si>
  <si>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</si>
  <si>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</si>
  <si>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</si>
  <si>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</si>
  <si>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48°58.16</t>
  </si>
  <si>
    <t>130°40.13</t>
  </si>
  <si>
    <t>Bristol Bay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</si>
</sst>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v>standard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a!$J$2:$J$41</c:f>
              <c:numCache>
                <c:ptCount val="40"/>
                <c:pt idx="0">
                  <c:v>125.50183333333334</c:v>
                </c:pt>
                <c:pt idx="1">
                  <c:v>126.33816666666667</c:v>
                </c:pt>
                <c:pt idx="2">
                  <c:v>126.66583333333334</c:v>
                </c:pt>
                <c:pt idx="3">
                  <c:v>126.66733333333333</c:v>
                </c:pt>
                <c:pt idx="4">
                  <c:v>127.1605</c:v>
                </c:pt>
                <c:pt idx="5">
                  <c:v>129.66466666666668</c:v>
                </c:pt>
                <c:pt idx="6">
                  <c:v>130.16483333333332</c:v>
                </c:pt>
                <c:pt idx="7">
                  <c:v>130.66983333333334</c:v>
                </c:pt>
                <c:pt idx="8">
                  <c:v>132.66466666666668</c:v>
                </c:pt>
                <c:pt idx="9">
                  <c:v>133.66683333333333</c:v>
                </c:pt>
                <c:pt idx="10">
                  <c:v>134.66733333333335</c:v>
                </c:pt>
                <c:pt idx="11">
                  <c:v>134.66666666666666</c:v>
                </c:pt>
                <c:pt idx="12">
                  <c:v>135.66866666666667</c:v>
                </c:pt>
                <c:pt idx="13">
                  <c:v>136.66516666666666</c:v>
                </c:pt>
                <c:pt idx="14">
                  <c:v>137.66633333333334</c:v>
                </c:pt>
                <c:pt idx="15">
                  <c:v>138.66633333333334</c:v>
                </c:pt>
                <c:pt idx="16">
                  <c:v>138.66816666666668</c:v>
                </c:pt>
                <c:pt idx="17">
                  <c:v>139.6655</c:v>
                </c:pt>
                <c:pt idx="18">
                  <c:v>140.66616666666667</c:v>
                </c:pt>
                <c:pt idx="19">
                  <c:v>141.66666666666666</c:v>
                </c:pt>
                <c:pt idx="20">
                  <c:v>142.66616666666667</c:v>
                </c:pt>
                <c:pt idx="21">
                  <c:v>143.6045</c:v>
                </c:pt>
                <c:pt idx="22">
                  <c:v>144.30266666666665</c:v>
                </c:pt>
                <c:pt idx="23">
                  <c:v>145</c:v>
                </c:pt>
                <c:pt idx="24">
                  <c:v>144.99933333333334</c:v>
                </c:pt>
                <c:pt idx="25">
                  <c:v>144.99716666666666</c:v>
                </c:pt>
                <c:pt idx="26">
                  <c:v>144.99983333333333</c:v>
                </c:pt>
                <c:pt idx="27">
                  <c:v>130.6675</c:v>
                </c:pt>
                <c:pt idx="28">
                  <c:v>130.66983333333334</c:v>
                </c:pt>
                <c:pt idx="29">
                  <c:v>130.16816666666668</c:v>
                </c:pt>
                <c:pt idx="30">
                  <c:v>129.66716666666667</c:v>
                </c:pt>
                <c:pt idx="31">
                  <c:v>129.16516666666666</c:v>
                </c:pt>
                <c:pt idx="32">
                  <c:v>128.666</c:v>
                </c:pt>
                <c:pt idx="33">
                  <c:v>128.1665</c:v>
                </c:pt>
                <c:pt idx="34">
                  <c:v>127.66516666666666</c:v>
                </c:pt>
                <c:pt idx="35">
                  <c:v>127.16283333333334</c:v>
                </c:pt>
                <c:pt idx="36">
                  <c:v>126.668</c:v>
                </c:pt>
                <c:pt idx="37">
                  <c:v>126.33383333333333</c:v>
                </c:pt>
                <c:pt idx="38">
                  <c:v>125.99833333333333</c:v>
                </c:pt>
                <c:pt idx="39">
                  <c:v>125.50133333333333</c:v>
                </c:pt>
              </c:numCache>
            </c:numRef>
          </c:xVal>
          <c:yVal>
            <c:numRef>
              <c:f>a!$E$2:$E$41</c:f>
              <c:numCache>
                <c:ptCount val="40"/>
                <c:pt idx="0">
                  <c:v>48.57816666666667</c:v>
                </c:pt>
                <c:pt idx="1">
                  <c:v>48.626</c:v>
                </c:pt>
                <c:pt idx="2">
                  <c:v>48.6495</c:v>
                </c:pt>
                <c:pt idx="3">
                  <c:v>48.6485</c:v>
                </c:pt>
                <c:pt idx="4">
                  <c:v>48.69316666666667</c:v>
                </c:pt>
                <c:pt idx="5">
                  <c:v>48.893</c:v>
                </c:pt>
                <c:pt idx="6">
                  <c:v>48.933166666666665</c:v>
                </c:pt>
                <c:pt idx="7">
                  <c:v>48.9705</c:v>
                </c:pt>
                <c:pt idx="8">
                  <c:v>49.121833333333335</c:v>
                </c:pt>
                <c:pt idx="9">
                  <c:v>49.20033333333333</c:v>
                </c:pt>
                <c:pt idx="10">
                  <c:v>49.281</c:v>
                </c:pt>
                <c:pt idx="11">
                  <c:v>49.28366666666667</c:v>
                </c:pt>
                <c:pt idx="12">
                  <c:v>49.34916666666667</c:v>
                </c:pt>
                <c:pt idx="13">
                  <c:v>49.43483333333333</c:v>
                </c:pt>
                <c:pt idx="14">
                  <c:v>49.500166666666665</c:v>
                </c:pt>
                <c:pt idx="15">
                  <c:v>49.567166666666665</c:v>
                </c:pt>
                <c:pt idx="16">
                  <c:v>49.56583333333333</c:v>
                </c:pt>
                <c:pt idx="17">
                  <c:v>49.6335</c:v>
                </c:pt>
                <c:pt idx="18">
                  <c:v>49.699666666666666</c:v>
                </c:pt>
                <c:pt idx="19">
                  <c:v>49.76733333333333</c:v>
                </c:pt>
                <c:pt idx="20">
                  <c:v>49.837833333333336</c:v>
                </c:pt>
                <c:pt idx="21">
                  <c:v>49.999833333333335</c:v>
                </c:pt>
                <c:pt idx="22">
                  <c:v>49.99966666666667</c:v>
                </c:pt>
                <c:pt idx="23">
                  <c:v>50.001</c:v>
                </c:pt>
                <c:pt idx="24">
                  <c:v>50.000166666666665</c:v>
                </c:pt>
                <c:pt idx="25">
                  <c:v>50.00033333333333</c:v>
                </c:pt>
                <c:pt idx="26">
                  <c:v>49.99883333333333</c:v>
                </c:pt>
                <c:pt idx="27">
                  <c:v>48.969166666666666</c:v>
                </c:pt>
                <c:pt idx="28">
                  <c:v>48.9695</c:v>
                </c:pt>
                <c:pt idx="29">
                  <c:v>48.93266666666667</c:v>
                </c:pt>
                <c:pt idx="30">
                  <c:v>48.89266666666666</c:v>
                </c:pt>
                <c:pt idx="31">
                  <c:v>48.856</c:v>
                </c:pt>
                <c:pt idx="32">
                  <c:v>48.81666666666667</c:v>
                </c:pt>
                <c:pt idx="33">
                  <c:v>48.776833333333336</c:v>
                </c:pt>
                <c:pt idx="34">
                  <c:v>48.74333333333333</c:v>
                </c:pt>
                <c:pt idx="35">
                  <c:v>48.69166666666667</c:v>
                </c:pt>
                <c:pt idx="36">
                  <c:v>48.65</c:v>
                </c:pt>
                <c:pt idx="37">
                  <c:v>48.62466666666667</c:v>
                </c:pt>
                <c:pt idx="38">
                  <c:v>48.6</c:v>
                </c:pt>
                <c:pt idx="39">
                  <c:v>48.57566666666666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b!$C$102:$C$120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rosette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a!$J$45:$J$50</c:f>
              <c:numCache>
                <c:ptCount val="6"/>
                <c:pt idx="0">
                  <c:v>126.66583333333334</c:v>
                </c:pt>
                <c:pt idx="1">
                  <c:v>134.66666666666666</c:v>
                </c:pt>
                <c:pt idx="2">
                  <c:v>138.66633333333334</c:v>
                </c:pt>
                <c:pt idx="3">
                  <c:v>145</c:v>
                </c:pt>
                <c:pt idx="4">
                  <c:v>144.99983333333333</c:v>
                </c:pt>
                <c:pt idx="5">
                  <c:v>130.66883333333334</c:v>
                </c:pt>
              </c:numCache>
            </c:numRef>
          </c:xVal>
          <c:yVal>
            <c:numRef>
              <c:f>a!$E$45:$E$50</c:f>
              <c:numCache>
                <c:ptCount val="6"/>
                <c:pt idx="0">
                  <c:v>48.6495</c:v>
                </c:pt>
                <c:pt idx="1">
                  <c:v>49.28366666666667</c:v>
                </c:pt>
                <c:pt idx="2">
                  <c:v>49.567166666666665</c:v>
                </c:pt>
                <c:pt idx="3">
                  <c:v>50.001</c:v>
                </c:pt>
                <c:pt idx="4">
                  <c:v>49.99883333333333</c:v>
                </c:pt>
                <c:pt idx="5">
                  <c:v>48.96933333333333</c:v>
                </c:pt>
              </c:numCache>
            </c:numRef>
          </c:yVal>
          <c:smooth val="0"/>
        </c:ser>
        <c:ser>
          <c:idx val="5"/>
          <c:order val="5"/>
          <c:tx>
            <c:v>rosette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a!$J$54:$J$54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a!$E$54:$E$54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ser>
          <c:idx val="6"/>
          <c:order val="6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a!$J$55:$J$55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a!$E$55:$E$55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axId val="40359685"/>
        <c:axId val="27692846"/>
      </c:scatterChart>
      <c:valAx>
        <c:axId val="40359685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27692846"/>
        <c:crosses val="autoZero"/>
        <c:crossBetween val="midCat"/>
        <c:dispUnits/>
      </c:valAx>
      <c:valAx>
        <c:axId val="27692846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4035968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&amp;C&amp;"Arial,Bold"&amp;14 1998-03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0.38325</cdr:y>
    </cdr:from>
    <cdr:to>
      <cdr:x>0.11375</cdr:x>
      <cdr:y>0.41975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26695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0.76175</cdr:x>
      <cdr:y>0.7335</cdr:y>
    </cdr:from>
    <cdr:to>
      <cdr:x>0.788</cdr:x>
      <cdr:y>0.77</cdr:y>
    </cdr:to>
    <cdr:sp>
      <cdr:nvSpPr>
        <cdr:cNvPr id="2" name="TextBox 4"/>
        <cdr:cNvSpPr txBox="1">
          <a:spLocks noChangeArrowheads="1"/>
        </cdr:cNvSpPr>
      </cdr:nvSpPr>
      <cdr:spPr>
        <a:xfrm>
          <a:off x="6600825" y="4343400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0.73925</cdr:x>
      <cdr:y>0.33275</cdr:y>
    </cdr:from>
    <cdr:to>
      <cdr:x>0.827</cdr:x>
      <cdr:y>0.399</cdr:y>
    </cdr:to>
    <cdr:sp>
      <cdr:nvSpPr>
        <cdr:cNvPr id="3" name="TextBox 8"/>
        <cdr:cNvSpPr txBox="1">
          <a:spLocks noChangeArrowheads="1"/>
        </cdr:cNvSpPr>
      </cdr:nvSpPr>
      <cdr:spPr>
        <a:xfrm>
          <a:off x="6410325" y="1971675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0.75825</cdr:x>
      <cdr:y>0</cdr:y>
    </cdr:from>
    <cdr:to>
      <cdr:x>0.92175</cdr:x>
      <cdr:y>0.0365</cdr:y>
    </cdr:to>
    <cdr:sp>
      <cdr:nvSpPr>
        <cdr:cNvPr id="4" name="TextBox 10"/>
        <cdr:cNvSpPr txBox="1">
          <a:spLocks noChangeArrowheads="1"/>
        </cdr:cNvSpPr>
      </cdr:nvSpPr>
      <cdr:spPr>
        <a:xfrm>
          <a:off x="6572250" y="0"/>
          <a:ext cx="1419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J.P. Tully   18 feb - 5 mar</a:t>
          </a:r>
        </a:p>
      </cdr:txBody>
    </cdr:sp>
  </cdr:relSizeAnchor>
  <cdr:relSizeAnchor xmlns:cdr="http://schemas.openxmlformats.org/drawingml/2006/chartDrawing">
    <cdr:from>
      <cdr:x>0.46325</cdr:x>
      <cdr:y>0.56975</cdr:y>
    </cdr:from>
    <cdr:to>
      <cdr:x>0.4965</cdr:x>
      <cdr:y>0.60625</cdr:y>
    </cdr:to>
    <cdr:sp>
      <cdr:nvSpPr>
        <cdr:cNvPr id="5" name="TextBox 11"/>
        <cdr:cNvSpPr txBox="1">
          <a:spLocks noChangeArrowheads="1"/>
        </cdr:cNvSpPr>
      </cdr:nvSpPr>
      <cdr:spPr>
        <a:xfrm>
          <a:off x="4019550" y="337185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0.80675</cdr:x>
      <cdr:y>0.061</cdr:y>
    </cdr:from>
    <cdr:to>
      <cdr:x>0.87325</cdr:x>
      <cdr:y>0.0975</cdr:y>
    </cdr:to>
    <cdr:sp>
      <cdr:nvSpPr>
        <cdr:cNvPr id="6" name="TextBox 12"/>
        <cdr:cNvSpPr txBox="1">
          <a:spLocks noChangeArrowheads="1"/>
        </cdr:cNvSpPr>
      </cdr:nvSpPr>
      <cdr:spPr>
        <a:xfrm>
          <a:off x="6991350" y="361950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0.80675</cdr:x>
      <cdr:y>0.1045</cdr:y>
    </cdr:from>
    <cdr:to>
      <cdr:x>0.88975</cdr:x>
      <cdr:y>0.141</cdr:y>
    </cdr:to>
    <cdr:sp>
      <cdr:nvSpPr>
        <cdr:cNvPr id="7" name="TextBox 13"/>
        <cdr:cNvSpPr txBox="1">
          <a:spLocks noChangeArrowheads="1"/>
        </cdr:cNvSpPr>
      </cdr:nvSpPr>
      <cdr:spPr>
        <a:xfrm>
          <a:off x="6991350" y="619125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0.31525</cdr:x>
      <cdr:y>0.49475</cdr:y>
    </cdr:from>
    <cdr:to>
      <cdr:x>0.34825</cdr:x>
      <cdr:y>0.53125</cdr:y>
    </cdr:to>
    <cdr:sp>
      <cdr:nvSpPr>
        <cdr:cNvPr id="8" name="TextBox 14"/>
        <cdr:cNvSpPr txBox="1">
          <a:spLocks noChangeArrowheads="1"/>
        </cdr:cNvSpPr>
      </cdr:nvSpPr>
      <cdr:spPr>
        <a:xfrm>
          <a:off x="2733675" y="29337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0.61025</cdr:x>
      <cdr:y>0.64975</cdr:y>
    </cdr:from>
    <cdr:to>
      <cdr:x>0.64325</cdr:x>
      <cdr:y>0.6865</cdr:y>
    </cdr:to>
    <cdr:sp>
      <cdr:nvSpPr>
        <cdr:cNvPr id="9" name="TextBox 15"/>
        <cdr:cNvSpPr txBox="1">
          <a:spLocks noChangeArrowheads="1"/>
        </cdr:cNvSpPr>
      </cdr:nvSpPr>
      <cdr:spPr>
        <a:xfrm>
          <a:off x="5286375" y="38481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4">
      <selection activeCell="E56" sqref="E56"/>
      <selection activeCell="E56" sqref="E56"/>
    </sheetView>
  </sheetViews>
  <sheetFormatPr defaultColWidth="9.140625" defaultRowHeight="12.75"/>
  <cols>
    <col min="6" max="6" width="8.8515625" style="4" customWidth="1"/>
    <col min="10" max="10" width="10.140625" style="0" bestFit="1" customWidth="1"/>
  </cols>
  <sheetData>
    <row r="1" spans="1:7" ht="12.75">
      <c r="A1" t="s">
        <v>0</v>
      </c>
      <c r="B1" t="s">
        <v>41</v>
      </c>
      <c r="G1" t="s">
        <v>42</v>
      </c>
    </row>
    <row r="2" spans="1:10" ht="12.75">
      <c r="A2" t="s">
        <v>1</v>
      </c>
      <c r="B2" t="s">
        <v>43</v>
      </c>
      <c r="C2">
        <v>0.3469</v>
      </c>
      <c r="D2" s="1">
        <f aca="true" t="shared" si="0" ref="D2:D50">C2*100/60</f>
        <v>0.5781666666666666</v>
      </c>
      <c r="E2" s="1">
        <f aca="true" t="shared" si="1" ref="E2:E9">D2+48</f>
        <v>48.57816666666667</v>
      </c>
      <c r="F2" s="4" t="s">
        <v>134</v>
      </c>
      <c r="G2" t="s">
        <v>44</v>
      </c>
      <c r="H2">
        <v>0.3011</v>
      </c>
      <c r="I2" s="1">
        <f aca="true" t="shared" si="2" ref="I2:I50">H2*100/60</f>
        <v>0.5018333333333334</v>
      </c>
      <c r="J2" s="1">
        <f>(I2+125)</f>
        <v>125.50183333333334</v>
      </c>
    </row>
    <row r="3" spans="1:10" ht="12.75">
      <c r="A3" t="s">
        <v>2</v>
      </c>
      <c r="B3" t="s">
        <v>45</v>
      </c>
      <c r="C3">
        <v>0.3756</v>
      </c>
      <c r="D3" s="1">
        <f t="shared" si="0"/>
        <v>0.626</v>
      </c>
      <c r="E3" s="1">
        <f t="shared" si="1"/>
        <v>48.626</v>
      </c>
      <c r="F3" s="4" t="s">
        <v>140</v>
      </c>
      <c r="G3" t="s">
        <v>46</v>
      </c>
      <c r="H3">
        <v>0.2029</v>
      </c>
      <c r="I3" s="1">
        <f t="shared" si="2"/>
        <v>0.33816666666666667</v>
      </c>
      <c r="J3" s="1">
        <f>(I3+126)</f>
        <v>126.33816666666667</v>
      </c>
    </row>
    <row r="4" spans="1:10" ht="12.75">
      <c r="A4" t="s">
        <v>3</v>
      </c>
      <c r="B4" t="s">
        <v>47</v>
      </c>
      <c r="C4">
        <v>0.3897</v>
      </c>
      <c r="D4" s="1">
        <f t="shared" si="0"/>
        <v>0.6495</v>
      </c>
      <c r="E4" s="1">
        <f t="shared" si="1"/>
        <v>48.6495</v>
      </c>
      <c r="F4" s="4" t="s">
        <v>143</v>
      </c>
      <c r="G4" t="s">
        <v>48</v>
      </c>
      <c r="H4">
        <v>0.3995</v>
      </c>
      <c r="I4" s="1">
        <f t="shared" si="2"/>
        <v>0.6658333333333334</v>
      </c>
      <c r="J4" s="1">
        <f>(I4+126)</f>
        <v>126.66583333333334</v>
      </c>
    </row>
    <row r="5" spans="1:10" ht="12.75">
      <c r="A5" t="s">
        <v>4</v>
      </c>
      <c r="B5" t="s">
        <v>49</v>
      </c>
      <c r="C5">
        <v>0.3891</v>
      </c>
      <c r="D5" s="1">
        <f t="shared" si="0"/>
        <v>0.6485</v>
      </c>
      <c r="E5" s="1">
        <f t="shared" si="1"/>
        <v>48.6485</v>
      </c>
      <c r="F5" s="4" t="s">
        <v>143</v>
      </c>
      <c r="G5" t="s">
        <v>50</v>
      </c>
      <c r="H5">
        <v>0.4004</v>
      </c>
      <c r="I5" s="1">
        <f t="shared" si="2"/>
        <v>0.6673333333333333</v>
      </c>
      <c r="J5" s="1">
        <f>(I5+126)</f>
        <v>126.66733333333333</v>
      </c>
    </row>
    <row r="6" spans="1:10" ht="12.75">
      <c r="A6" t="s">
        <v>5</v>
      </c>
      <c r="B6" t="s">
        <v>51</v>
      </c>
      <c r="C6">
        <v>0.4159</v>
      </c>
      <c r="D6" s="1">
        <f t="shared" si="0"/>
        <v>0.6931666666666666</v>
      </c>
      <c r="E6" s="1">
        <f t="shared" si="1"/>
        <v>48.69316666666667</v>
      </c>
      <c r="F6" s="4" t="s">
        <v>146</v>
      </c>
      <c r="G6" t="s">
        <v>52</v>
      </c>
      <c r="H6">
        <v>0.0963</v>
      </c>
      <c r="I6" s="1">
        <f t="shared" si="2"/>
        <v>0.16049999999999998</v>
      </c>
      <c r="J6" s="1">
        <f>(I6+127)</f>
        <v>127.1605</v>
      </c>
    </row>
    <row r="7" spans="1:10" ht="12.75">
      <c r="A7" t="s">
        <v>6</v>
      </c>
      <c r="B7" t="s">
        <v>53</v>
      </c>
      <c r="C7">
        <v>0.5358</v>
      </c>
      <c r="D7" s="1">
        <f t="shared" si="0"/>
        <v>0.8930000000000001</v>
      </c>
      <c r="E7" s="1">
        <f t="shared" si="1"/>
        <v>48.893</v>
      </c>
      <c r="F7" s="4" t="s">
        <v>161</v>
      </c>
      <c r="G7" t="s">
        <v>54</v>
      </c>
      <c r="H7">
        <v>0.3988</v>
      </c>
      <c r="I7" s="1">
        <f t="shared" si="2"/>
        <v>0.6646666666666666</v>
      </c>
      <c r="J7" s="1">
        <f>(I7+129)</f>
        <v>129.66466666666668</v>
      </c>
    </row>
    <row r="8" spans="1:10" ht="12.75">
      <c r="A8" t="s">
        <v>7</v>
      </c>
      <c r="B8" t="s">
        <v>55</v>
      </c>
      <c r="C8">
        <v>0.5599</v>
      </c>
      <c r="D8" s="1">
        <f t="shared" si="0"/>
        <v>0.9331666666666666</v>
      </c>
      <c r="E8" s="1">
        <f t="shared" si="1"/>
        <v>48.933166666666665</v>
      </c>
      <c r="F8" s="4" t="s">
        <v>164</v>
      </c>
      <c r="G8" t="s">
        <v>56</v>
      </c>
      <c r="H8">
        <v>0.0989</v>
      </c>
      <c r="I8" s="1">
        <f t="shared" si="2"/>
        <v>0.16483333333333333</v>
      </c>
      <c r="J8" s="1">
        <f>(I8+130)</f>
        <v>130.16483333333332</v>
      </c>
    </row>
    <row r="9" spans="1:10" ht="12.75">
      <c r="A9" t="s">
        <v>8</v>
      </c>
      <c r="B9" t="s">
        <v>57</v>
      </c>
      <c r="C9">
        <v>0.5823</v>
      </c>
      <c r="D9" s="1">
        <f t="shared" si="0"/>
        <v>0.9705</v>
      </c>
      <c r="E9" s="1">
        <f t="shared" si="1"/>
        <v>48.9705</v>
      </c>
      <c r="F9" s="4" t="s">
        <v>167</v>
      </c>
      <c r="G9" t="s">
        <v>58</v>
      </c>
      <c r="H9">
        <v>0.4019</v>
      </c>
      <c r="I9" s="1">
        <f t="shared" si="2"/>
        <v>0.6698333333333333</v>
      </c>
      <c r="J9" s="1">
        <f>(I9+130)</f>
        <v>130.66983333333334</v>
      </c>
    </row>
    <row r="10" spans="1:10" ht="12.75">
      <c r="A10" t="s">
        <v>9</v>
      </c>
      <c r="B10" t="s">
        <v>59</v>
      </c>
      <c r="C10">
        <v>0.0731</v>
      </c>
      <c r="D10" s="1">
        <f t="shared" si="0"/>
        <v>0.12183333333333332</v>
      </c>
      <c r="E10" s="1">
        <f>D10+49</f>
        <v>49.121833333333335</v>
      </c>
      <c r="F10" s="4" t="s">
        <v>173</v>
      </c>
      <c r="G10" t="s">
        <v>60</v>
      </c>
      <c r="H10">
        <v>0.3988</v>
      </c>
      <c r="I10" s="1">
        <f t="shared" si="2"/>
        <v>0.6646666666666666</v>
      </c>
      <c r="J10" s="1">
        <f>(I10+132)</f>
        <v>132.66466666666668</v>
      </c>
    </row>
    <row r="11" spans="1:10" ht="12.75">
      <c r="A11" t="s">
        <v>10</v>
      </c>
      <c r="B11" t="s">
        <v>61</v>
      </c>
      <c r="C11">
        <v>0.1202</v>
      </c>
      <c r="D11" s="1">
        <f t="shared" si="0"/>
        <v>0.20033333333333334</v>
      </c>
      <c r="E11" s="1">
        <f aca="true" t="shared" si="3" ref="E11:E24">D11+49</f>
        <v>49.20033333333333</v>
      </c>
      <c r="F11" s="4" t="s">
        <v>176</v>
      </c>
      <c r="G11" t="s">
        <v>62</v>
      </c>
      <c r="H11">
        <v>0.4001</v>
      </c>
      <c r="I11" s="1">
        <f t="shared" si="2"/>
        <v>0.6668333333333333</v>
      </c>
      <c r="J11" s="1">
        <f>(I11+133)</f>
        <v>133.66683333333333</v>
      </c>
    </row>
    <row r="12" spans="1:10" ht="12.75">
      <c r="A12" t="s">
        <v>11</v>
      </c>
      <c r="B12" t="s">
        <v>63</v>
      </c>
      <c r="C12">
        <v>0.1686</v>
      </c>
      <c r="D12" s="1">
        <f t="shared" si="0"/>
        <v>0.28099999999999997</v>
      </c>
      <c r="E12" s="1">
        <f t="shared" si="3"/>
        <v>49.281</v>
      </c>
      <c r="F12" s="4" t="s">
        <v>179</v>
      </c>
      <c r="G12" t="s">
        <v>64</v>
      </c>
      <c r="H12">
        <v>0.4004</v>
      </c>
      <c r="I12" s="1">
        <f t="shared" si="2"/>
        <v>0.6673333333333333</v>
      </c>
      <c r="J12" s="1">
        <f>(I12+134)</f>
        <v>134.66733333333335</v>
      </c>
    </row>
    <row r="13" spans="1:10" ht="12.75">
      <c r="A13" t="s">
        <v>12</v>
      </c>
      <c r="B13" t="s">
        <v>65</v>
      </c>
      <c r="C13">
        <v>0.1702</v>
      </c>
      <c r="D13" s="1">
        <f t="shared" si="0"/>
        <v>0.2836666666666667</v>
      </c>
      <c r="E13" s="1">
        <f t="shared" si="3"/>
        <v>49.28366666666667</v>
      </c>
      <c r="F13" s="4" t="s">
        <v>179</v>
      </c>
      <c r="G13" t="s">
        <v>66</v>
      </c>
      <c r="H13">
        <v>0.4</v>
      </c>
      <c r="I13" s="1">
        <f t="shared" si="2"/>
        <v>0.6666666666666666</v>
      </c>
      <c r="J13" s="1">
        <f>(I13+134)</f>
        <v>134.66666666666666</v>
      </c>
    </row>
    <row r="14" spans="1:10" ht="12.75">
      <c r="A14" t="s">
        <v>13</v>
      </c>
      <c r="B14" t="s">
        <v>67</v>
      </c>
      <c r="C14">
        <v>0.2095</v>
      </c>
      <c r="D14" s="1">
        <f t="shared" si="0"/>
        <v>0.3491666666666667</v>
      </c>
      <c r="E14" s="1">
        <f t="shared" si="3"/>
        <v>49.34916666666667</v>
      </c>
      <c r="F14" s="4" t="s">
        <v>182</v>
      </c>
      <c r="G14" t="s">
        <v>68</v>
      </c>
      <c r="H14">
        <v>0.4012</v>
      </c>
      <c r="I14" s="1">
        <f t="shared" si="2"/>
        <v>0.6686666666666666</v>
      </c>
      <c r="J14" s="1">
        <f>(I14+135)</f>
        <v>135.66866666666667</v>
      </c>
    </row>
    <row r="15" spans="1:10" ht="12.75">
      <c r="A15" t="s">
        <v>14</v>
      </c>
      <c r="B15" t="s">
        <v>69</v>
      </c>
      <c r="C15">
        <v>0.2609</v>
      </c>
      <c r="D15" s="1">
        <f t="shared" si="0"/>
        <v>0.4348333333333334</v>
      </c>
      <c r="E15" s="1">
        <f t="shared" si="3"/>
        <v>49.43483333333333</v>
      </c>
      <c r="F15" s="4" t="s">
        <v>185</v>
      </c>
      <c r="G15" t="s">
        <v>70</v>
      </c>
      <c r="H15">
        <v>0.3991</v>
      </c>
      <c r="I15" s="1">
        <f t="shared" si="2"/>
        <v>0.6651666666666667</v>
      </c>
      <c r="J15" s="1">
        <f>(I15+136)</f>
        <v>136.66516666666666</v>
      </c>
    </row>
    <row r="16" spans="1:10" ht="12.75">
      <c r="A16" t="s">
        <v>15</v>
      </c>
      <c r="B16" t="s">
        <v>71</v>
      </c>
      <c r="C16">
        <v>0.3001</v>
      </c>
      <c r="D16" s="1">
        <f t="shared" si="0"/>
        <v>0.5001666666666666</v>
      </c>
      <c r="E16" s="1">
        <f t="shared" si="3"/>
        <v>49.500166666666665</v>
      </c>
      <c r="F16" s="4" t="s">
        <v>188</v>
      </c>
      <c r="G16" t="s">
        <v>72</v>
      </c>
      <c r="H16">
        <v>0.3998</v>
      </c>
      <c r="I16" s="1">
        <f t="shared" si="2"/>
        <v>0.6663333333333333</v>
      </c>
      <c r="J16" s="1">
        <f>(I16+137)</f>
        <v>137.66633333333334</v>
      </c>
    </row>
    <row r="17" spans="1:10" ht="12.75">
      <c r="A17" t="s">
        <v>16</v>
      </c>
      <c r="B17" t="s">
        <v>73</v>
      </c>
      <c r="C17">
        <v>0.3403</v>
      </c>
      <c r="D17" s="1">
        <f t="shared" si="0"/>
        <v>0.5671666666666667</v>
      </c>
      <c r="E17" s="1">
        <f t="shared" si="3"/>
        <v>49.567166666666665</v>
      </c>
      <c r="F17" s="4" t="s">
        <v>191</v>
      </c>
      <c r="G17" t="s">
        <v>74</v>
      </c>
      <c r="H17">
        <v>0.3998</v>
      </c>
      <c r="I17" s="1">
        <f t="shared" si="2"/>
        <v>0.6663333333333333</v>
      </c>
      <c r="J17" s="1">
        <f>(I17+138)</f>
        <v>138.66633333333334</v>
      </c>
    </row>
    <row r="18" spans="1:10" ht="12.75">
      <c r="A18" t="s">
        <v>17</v>
      </c>
      <c r="B18" t="s">
        <v>75</v>
      </c>
      <c r="C18">
        <v>0.3395</v>
      </c>
      <c r="D18" s="1">
        <f t="shared" si="0"/>
        <v>0.5658333333333334</v>
      </c>
      <c r="E18" s="1">
        <f t="shared" si="3"/>
        <v>49.56583333333333</v>
      </c>
      <c r="F18" s="4" t="s">
        <v>191</v>
      </c>
      <c r="G18" t="s">
        <v>76</v>
      </c>
      <c r="H18">
        <v>0.4009</v>
      </c>
      <c r="I18" s="1">
        <f t="shared" si="2"/>
        <v>0.6681666666666666</v>
      </c>
      <c r="J18" s="1">
        <f>(I18+138)</f>
        <v>138.66816666666668</v>
      </c>
    </row>
    <row r="19" spans="1:10" ht="12.75">
      <c r="A19" t="s">
        <v>18</v>
      </c>
      <c r="B19" t="s">
        <v>77</v>
      </c>
      <c r="C19">
        <v>0.3801</v>
      </c>
      <c r="D19" s="1">
        <f t="shared" si="0"/>
        <v>0.6335</v>
      </c>
      <c r="E19" s="1">
        <f t="shared" si="3"/>
        <v>49.6335</v>
      </c>
      <c r="F19" s="4" t="s">
        <v>194</v>
      </c>
      <c r="G19" t="s">
        <v>78</v>
      </c>
      <c r="H19">
        <v>0.3993</v>
      </c>
      <c r="I19" s="1">
        <f t="shared" si="2"/>
        <v>0.6655</v>
      </c>
      <c r="J19" s="1">
        <f>(I19+139)</f>
        <v>139.6655</v>
      </c>
    </row>
    <row r="20" spans="1:10" ht="12.75">
      <c r="A20" t="s">
        <v>19</v>
      </c>
      <c r="B20" t="s">
        <v>79</v>
      </c>
      <c r="C20">
        <v>0.4198</v>
      </c>
      <c r="D20" s="1">
        <f t="shared" si="0"/>
        <v>0.6996666666666668</v>
      </c>
      <c r="E20" s="1">
        <f t="shared" si="3"/>
        <v>49.699666666666666</v>
      </c>
      <c r="F20" s="4" t="s">
        <v>197</v>
      </c>
      <c r="G20" t="s">
        <v>80</v>
      </c>
      <c r="H20">
        <v>0.3997</v>
      </c>
      <c r="I20" s="1">
        <f t="shared" si="2"/>
        <v>0.6661666666666667</v>
      </c>
      <c r="J20" s="1">
        <f>(I20+140)</f>
        <v>140.66616666666667</v>
      </c>
    </row>
    <row r="21" spans="1:10" ht="12.75">
      <c r="A21" t="s">
        <v>20</v>
      </c>
      <c r="B21" t="s">
        <v>81</v>
      </c>
      <c r="C21">
        <v>0.4604</v>
      </c>
      <c r="D21" s="1">
        <f t="shared" si="0"/>
        <v>0.7673333333333333</v>
      </c>
      <c r="E21" s="1">
        <f t="shared" si="3"/>
        <v>49.76733333333333</v>
      </c>
      <c r="F21" s="4" t="s">
        <v>200</v>
      </c>
      <c r="G21" t="s">
        <v>82</v>
      </c>
      <c r="H21">
        <v>0.4</v>
      </c>
      <c r="I21" s="1">
        <f t="shared" si="2"/>
        <v>0.6666666666666666</v>
      </c>
      <c r="J21" s="1">
        <f>(I21+141)</f>
        <v>141.66666666666666</v>
      </c>
    </row>
    <row r="22" spans="1:10" ht="12.75">
      <c r="A22" t="s">
        <v>21</v>
      </c>
      <c r="B22" t="s">
        <v>83</v>
      </c>
      <c r="C22">
        <v>0.5027</v>
      </c>
      <c r="D22" s="1">
        <f t="shared" si="0"/>
        <v>0.8378333333333334</v>
      </c>
      <c r="E22" s="1">
        <f t="shared" si="3"/>
        <v>49.837833333333336</v>
      </c>
      <c r="F22" s="4" t="s">
        <v>203</v>
      </c>
      <c r="G22" t="s">
        <v>84</v>
      </c>
      <c r="H22">
        <v>0.3997</v>
      </c>
      <c r="I22" s="1">
        <f t="shared" si="2"/>
        <v>0.6661666666666667</v>
      </c>
      <c r="J22" s="1">
        <f>(I22+142)</f>
        <v>142.66616666666667</v>
      </c>
    </row>
    <row r="23" spans="1:10" ht="12.75">
      <c r="A23" t="s">
        <v>22</v>
      </c>
      <c r="B23" t="s">
        <v>85</v>
      </c>
      <c r="C23">
        <v>0.5999</v>
      </c>
      <c r="D23" s="1">
        <f t="shared" si="0"/>
        <v>0.9998333333333334</v>
      </c>
      <c r="E23" s="1">
        <f t="shared" si="3"/>
        <v>49.999833333333335</v>
      </c>
      <c r="F23" s="4" t="s">
        <v>206</v>
      </c>
      <c r="G23" t="s">
        <v>86</v>
      </c>
      <c r="H23">
        <v>0.3627</v>
      </c>
      <c r="I23" s="1">
        <f t="shared" si="2"/>
        <v>0.6045</v>
      </c>
      <c r="J23" s="1">
        <f>(I23+143)</f>
        <v>143.6045</v>
      </c>
    </row>
    <row r="24" spans="1:10" ht="12.75">
      <c r="A24" t="s">
        <v>23</v>
      </c>
      <c r="B24" t="s">
        <v>87</v>
      </c>
      <c r="C24">
        <v>0.5998</v>
      </c>
      <c r="D24" s="1">
        <f t="shared" si="0"/>
        <v>0.9996666666666666</v>
      </c>
      <c r="E24" s="1">
        <f t="shared" si="3"/>
        <v>49.99966666666667</v>
      </c>
      <c r="F24" s="4" t="s">
        <v>208</v>
      </c>
      <c r="G24" t="s">
        <v>88</v>
      </c>
      <c r="H24">
        <v>0.1816</v>
      </c>
      <c r="I24" s="1">
        <f t="shared" si="2"/>
        <v>0.3026666666666667</v>
      </c>
      <c r="J24" s="1">
        <f>(I24+144)</f>
        <v>144.30266666666665</v>
      </c>
    </row>
    <row r="25" spans="1:10" ht="12.75">
      <c r="A25" t="s">
        <v>24</v>
      </c>
      <c r="B25" t="s">
        <v>89</v>
      </c>
      <c r="C25">
        <v>0.0006</v>
      </c>
      <c r="D25" s="1">
        <f t="shared" si="0"/>
        <v>0.001</v>
      </c>
      <c r="E25" s="1">
        <f>D25+50</f>
        <v>50.001</v>
      </c>
      <c r="F25" s="4" t="s">
        <v>210</v>
      </c>
      <c r="G25" t="s">
        <v>90</v>
      </c>
      <c r="H25">
        <v>0</v>
      </c>
      <c r="I25" s="1">
        <f t="shared" si="2"/>
        <v>0</v>
      </c>
      <c r="J25" s="1">
        <f>(I25+145)</f>
        <v>145</v>
      </c>
    </row>
    <row r="26" spans="1:10" ht="12.75">
      <c r="A26" t="s">
        <v>25</v>
      </c>
      <c r="B26" t="s">
        <v>91</v>
      </c>
      <c r="C26">
        <v>0.0001</v>
      </c>
      <c r="D26" s="1">
        <f t="shared" si="0"/>
        <v>0.00016666666666666666</v>
      </c>
      <c r="E26" s="1">
        <f>D26+50</f>
        <v>50.000166666666665</v>
      </c>
      <c r="F26" s="4" t="s">
        <v>210</v>
      </c>
      <c r="G26" t="s">
        <v>92</v>
      </c>
      <c r="H26">
        <v>0.5996</v>
      </c>
      <c r="I26" s="1">
        <f t="shared" si="2"/>
        <v>0.9993333333333333</v>
      </c>
      <c r="J26" s="1">
        <f>(I26+144)</f>
        <v>144.99933333333334</v>
      </c>
    </row>
    <row r="27" spans="1:10" ht="12.75">
      <c r="A27" t="s">
        <v>26</v>
      </c>
      <c r="B27" t="s">
        <v>93</v>
      </c>
      <c r="C27">
        <v>0.0002</v>
      </c>
      <c r="D27" s="1">
        <f t="shared" si="0"/>
        <v>0.0003333333333333333</v>
      </c>
      <c r="E27" s="1">
        <f>D27+50</f>
        <v>50.00033333333333</v>
      </c>
      <c r="F27" s="4" t="s">
        <v>210</v>
      </c>
      <c r="G27" t="s">
        <v>94</v>
      </c>
      <c r="H27">
        <v>0.5983</v>
      </c>
      <c r="I27" s="1">
        <f t="shared" si="2"/>
        <v>0.9971666666666668</v>
      </c>
      <c r="J27" s="1">
        <f>(I27+144)</f>
        <v>144.99716666666666</v>
      </c>
    </row>
    <row r="28" spans="1:10" ht="12.75">
      <c r="A28" t="s">
        <v>27</v>
      </c>
      <c r="B28" t="s">
        <v>95</v>
      </c>
      <c r="C28">
        <v>0.5993</v>
      </c>
      <c r="D28" s="1">
        <f t="shared" si="0"/>
        <v>0.9988333333333335</v>
      </c>
      <c r="E28" s="1">
        <f>D28+49</f>
        <v>49.99883333333333</v>
      </c>
      <c r="F28" s="4" t="s">
        <v>210</v>
      </c>
      <c r="G28" t="s">
        <v>96</v>
      </c>
      <c r="H28">
        <v>0.5999</v>
      </c>
      <c r="I28" s="1">
        <f t="shared" si="2"/>
        <v>0.9998333333333334</v>
      </c>
      <c r="J28" s="1">
        <f>(I28+144)</f>
        <v>144.99983333333333</v>
      </c>
    </row>
    <row r="29" spans="1:10" ht="12.75">
      <c r="A29" t="s">
        <v>28</v>
      </c>
      <c r="B29" t="s">
        <v>97</v>
      </c>
      <c r="C29">
        <v>0.5815</v>
      </c>
      <c r="D29" s="1">
        <f t="shared" si="0"/>
        <v>0.9691666666666666</v>
      </c>
      <c r="E29" s="1">
        <f>D29+48</f>
        <v>48.969166666666666</v>
      </c>
      <c r="F29" s="4" t="s">
        <v>167</v>
      </c>
      <c r="G29" t="s">
        <v>98</v>
      </c>
      <c r="H29">
        <v>0.4005</v>
      </c>
      <c r="I29" s="1">
        <f t="shared" si="2"/>
        <v>0.6675000000000001</v>
      </c>
      <c r="J29" s="1">
        <f>(I29+130)</f>
        <v>130.6675</v>
      </c>
    </row>
    <row r="30" spans="1:10" ht="12.75">
      <c r="A30" t="s">
        <v>29</v>
      </c>
      <c r="B30" t="s">
        <v>99</v>
      </c>
      <c r="C30">
        <v>0.5817</v>
      </c>
      <c r="D30" s="1">
        <f t="shared" si="0"/>
        <v>0.9695</v>
      </c>
      <c r="E30" s="1">
        <f aca="true" t="shared" si="4" ref="E30:E45">D30+48</f>
        <v>48.9695</v>
      </c>
      <c r="F30" s="4" t="s">
        <v>167</v>
      </c>
      <c r="G30" t="s">
        <v>58</v>
      </c>
      <c r="H30">
        <v>0.4019</v>
      </c>
      <c r="I30" s="1">
        <f t="shared" si="2"/>
        <v>0.6698333333333333</v>
      </c>
      <c r="J30" s="1">
        <f>(I30+130)</f>
        <v>130.66983333333334</v>
      </c>
    </row>
    <row r="31" spans="1:10" ht="12.75">
      <c r="A31" t="s">
        <v>30</v>
      </c>
      <c r="B31" t="s">
        <v>100</v>
      </c>
      <c r="C31">
        <v>0.5596</v>
      </c>
      <c r="D31" s="1">
        <f t="shared" si="0"/>
        <v>0.9326666666666666</v>
      </c>
      <c r="E31" s="1">
        <f t="shared" si="4"/>
        <v>48.93266666666667</v>
      </c>
      <c r="F31" s="4" t="s">
        <v>164</v>
      </c>
      <c r="G31" t="s">
        <v>101</v>
      </c>
      <c r="H31">
        <v>0.1009</v>
      </c>
      <c r="I31" s="1">
        <f t="shared" si="2"/>
        <v>0.16816666666666666</v>
      </c>
      <c r="J31" s="1">
        <f>(I31+130)</f>
        <v>130.16816666666668</v>
      </c>
    </row>
    <row r="32" spans="1:10" ht="12.75">
      <c r="A32" t="s">
        <v>31</v>
      </c>
      <c r="B32" t="s">
        <v>102</v>
      </c>
      <c r="C32">
        <v>0.5356</v>
      </c>
      <c r="D32" s="1">
        <f t="shared" si="0"/>
        <v>0.8926666666666666</v>
      </c>
      <c r="E32" s="1">
        <f t="shared" si="4"/>
        <v>48.89266666666666</v>
      </c>
      <c r="F32" s="4" t="s">
        <v>161</v>
      </c>
      <c r="G32" t="s">
        <v>103</v>
      </c>
      <c r="H32">
        <v>0.4003</v>
      </c>
      <c r="I32" s="1">
        <f t="shared" si="2"/>
        <v>0.6671666666666667</v>
      </c>
      <c r="J32" s="1">
        <f>(I32+129)</f>
        <v>129.66716666666667</v>
      </c>
    </row>
    <row r="33" spans="1:10" ht="12.75">
      <c r="A33" t="s">
        <v>32</v>
      </c>
      <c r="B33" t="s">
        <v>104</v>
      </c>
      <c r="C33">
        <v>0.5136</v>
      </c>
      <c r="D33" s="1">
        <f t="shared" si="0"/>
        <v>0.8559999999999999</v>
      </c>
      <c r="E33" s="1">
        <f t="shared" si="4"/>
        <v>48.856</v>
      </c>
      <c r="F33" s="4" t="s">
        <v>158</v>
      </c>
      <c r="G33" t="s">
        <v>105</v>
      </c>
      <c r="H33">
        <v>0.0991</v>
      </c>
      <c r="I33" s="1">
        <f t="shared" si="2"/>
        <v>0.16516666666666666</v>
      </c>
      <c r="J33" s="1">
        <f>(I33+129)</f>
        <v>129.16516666666666</v>
      </c>
    </row>
    <row r="34" spans="1:10" ht="12.75">
      <c r="A34" t="s">
        <v>33</v>
      </c>
      <c r="B34" t="s">
        <v>106</v>
      </c>
      <c r="C34">
        <v>0.49</v>
      </c>
      <c r="D34" s="1">
        <f t="shared" si="0"/>
        <v>0.8166666666666667</v>
      </c>
      <c r="E34" s="1">
        <f t="shared" si="4"/>
        <v>48.81666666666667</v>
      </c>
      <c r="F34" s="4" t="s">
        <v>155</v>
      </c>
      <c r="G34" t="s">
        <v>107</v>
      </c>
      <c r="H34">
        <v>0.3996</v>
      </c>
      <c r="I34" s="1">
        <f t="shared" si="2"/>
        <v>0.666</v>
      </c>
      <c r="J34" s="1">
        <f>(I34+128)</f>
        <v>128.666</v>
      </c>
    </row>
    <row r="35" spans="1:10" ht="12.75">
      <c r="A35" t="s">
        <v>34</v>
      </c>
      <c r="B35" t="s">
        <v>108</v>
      </c>
      <c r="C35">
        <v>0.4661</v>
      </c>
      <c r="D35" s="1">
        <f t="shared" si="0"/>
        <v>0.7768333333333334</v>
      </c>
      <c r="E35" s="1">
        <f t="shared" si="4"/>
        <v>48.776833333333336</v>
      </c>
      <c r="F35" s="4" t="s">
        <v>152</v>
      </c>
      <c r="G35" t="s">
        <v>109</v>
      </c>
      <c r="H35">
        <v>0.0999</v>
      </c>
      <c r="I35" s="1">
        <f t="shared" si="2"/>
        <v>0.1665</v>
      </c>
      <c r="J35" s="1">
        <f>(I35+128)</f>
        <v>128.1665</v>
      </c>
    </row>
    <row r="36" spans="1:10" ht="12.75">
      <c r="A36" t="s">
        <v>35</v>
      </c>
      <c r="B36" t="s">
        <v>110</v>
      </c>
      <c r="C36">
        <v>0.446</v>
      </c>
      <c r="D36" s="1">
        <f t="shared" si="0"/>
        <v>0.7433333333333334</v>
      </c>
      <c r="E36" s="1">
        <f t="shared" si="4"/>
        <v>48.74333333333333</v>
      </c>
      <c r="F36" s="4" t="s">
        <v>149</v>
      </c>
      <c r="G36" t="s">
        <v>111</v>
      </c>
      <c r="H36">
        <v>0.3991</v>
      </c>
      <c r="I36" s="1">
        <f t="shared" si="2"/>
        <v>0.6651666666666667</v>
      </c>
      <c r="J36" s="1">
        <f>(I36+127)</f>
        <v>127.66516666666666</v>
      </c>
    </row>
    <row r="37" spans="1:10" ht="12.75">
      <c r="A37" t="s">
        <v>36</v>
      </c>
      <c r="B37" t="s">
        <v>112</v>
      </c>
      <c r="C37">
        <v>0.415</v>
      </c>
      <c r="D37" s="1">
        <f t="shared" si="0"/>
        <v>0.6916666666666667</v>
      </c>
      <c r="E37" s="1">
        <f t="shared" si="4"/>
        <v>48.69166666666667</v>
      </c>
      <c r="F37" s="4" t="s">
        <v>146</v>
      </c>
      <c r="G37" t="s">
        <v>113</v>
      </c>
      <c r="H37">
        <v>0.0977</v>
      </c>
      <c r="I37" s="1">
        <f t="shared" si="2"/>
        <v>0.16283333333333333</v>
      </c>
      <c r="J37" s="1">
        <f>(I37+127)</f>
        <v>127.16283333333334</v>
      </c>
    </row>
    <row r="38" spans="1:10" ht="12.75">
      <c r="A38" t="s">
        <v>37</v>
      </c>
      <c r="B38" t="s">
        <v>114</v>
      </c>
      <c r="C38">
        <v>0.39</v>
      </c>
      <c r="D38" s="1">
        <f t="shared" si="0"/>
        <v>0.65</v>
      </c>
      <c r="E38" s="1">
        <f t="shared" si="4"/>
        <v>48.65</v>
      </c>
      <c r="F38" s="4" t="s">
        <v>143</v>
      </c>
      <c r="G38" t="s">
        <v>115</v>
      </c>
      <c r="H38">
        <v>0.4008</v>
      </c>
      <c r="I38" s="1">
        <f t="shared" si="2"/>
        <v>0.6679999999999999</v>
      </c>
      <c r="J38" s="1">
        <f>(I38+126)</f>
        <v>126.668</v>
      </c>
    </row>
    <row r="39" spans="1:10" ht="12.75">
      <c r="A39" t="s">
        <v>38</v>
      </c>
      <c r="B39" t="s">
        <v>116</v>
      </c>
      <c r="C39">
        <v>0.3748</v>
      </c>
      <c r="D39" s="1">
        <f t="shared" si="0"/>
        <v>0.6246666666666667</v>
      </c>
      <c r="E39" s="1">
        <f t="shared" si="4"/>
        <v>48.62466666666667</v>
      </c>
      <c r="F39" s="4" t="s">
        <v>140</v>
      </c>
      <c r="G39" t="s">
        <v>117</v>
      </c>
      <c r="H39">
        <v>0.2003</v>
      </c>
      <c r="I39" s="1">
        <f t="shared" si="2"/>
        <v>0.33383333333333337</v>
      </c>
      <c r="J39" s="1">
        <f>(I39+126)</f>
        <v>126.33383333333333</v>
      </c>
    </row>
    <row r="40" spans="1:10" ht="12.75">
      <c r="A40" t="s">
        <v>39</v>
      </c>
      <c r="B40" t="s">
        <v>118</v>
      </c>
      <c r="C40">
        <v>0.36</v>
      </c>
      <c r="D40" s="1">
        <f t="shared" si="0"/>
        <v>0.6</v>
      </c>
      <c r="E40" s="1">
        <f t="shared" si="4"/>
        <v>48.6</v>
      </c>
      <c r="F40" s="4" t="s">
        <v>137</v>
      </c>
      <c r="G40" t="s">
        <v>119</v>
      </c>
      <c r="H40">
        <v>0.599</v>
      </c>
      <c r="I40" s="1">
        <f t="shared" si="2"/>
        <v>0.9983333333333333</v>
      </c>
      <c r="J40" s="1">
        <f>(I40+125)</f>
        <v>125.99833333333333</v>
      </c>
    </row>
    <row r="41" spans="1:10" ht="12.75">
      <c r="A41" t="s">
        <v>40</v>
      </c>
      <c r="B41" t="s">
        <v>120</v>
      </c>
      <c r="C41">
        <v>0.3454</v>
      </c>
      <c r="D41" s="1">
        <f t="shared" si="0"/>
        <v>0.5756666666666667</v>
      </c>
      <c r="E41" s="1">
        <f t="shared" si="4"/>
        <v>48.57566666666666</v>
      </c>
      <c r="F41" s="4" t="s">
        <v>134</v>
      </c>
      <c r="G41" t="s">
        <v>121</v>
      </c>
      <c r="H41">
        <v>0.3008</v>
      </c>
      <c r="I41" s="1">
        <f t="shared" si="2"/>
        <v>0.5013333333333334</v>
      </c>
      <c r="J41" s="1">
        <f>(I41+125)</f>
        <v>125.50133333333333</v>
      </c>
    </row>
    <row r="42" spans="4:10" ht="12.75">
      <c r="D42" s="1"/>
      <c r="E42" s="1"/>
      <c r="I42" s="1"/>
      <c r="J42" s="1"/>
    </row>
    <row r="43" spans="4:10" ht="12.75">
      <c r="D43" s="1"/>
      <c r="E43" s="1"/>
      <c r="I43" s="1"/>
      <c r="J43" s="1"/>
    </row>
    <row r="44" spans="1:10" ht="12.75">
      <c r="A44" t="s">
        <v>0</v>
      </c>
      <c r="D44" s="1"/>
      <c r="E44" s="1"/>
      <c r="I44" s="1"/>
      <c r="J44" s="1"/>
    </row>
    <row r="45" spans="1:10" ht="12.75">
      <c r="A45">
        <v>98030004</v>
      </c>
      <c r="B45" t="s">
        <v>47</v>
      </c>
      <c r="C45" s="1">
        <v>0.3897</v>
      </c>
      <c r="D45" s="1">
        <f t="shared" si="0"/>
        <v>0.6495</v>
      </c>
      <c r="E45" s="1">
        <f t="shared" si="4"/>
        <v>48.6495</v>
      </c>
      <c r="F45" s="4" t="s">
        <v>143</v>
      </c>
      <c r="G45" t="s">
        <v>48</v>
      </c>
      <c r="H45" s="1">
        <v>0.3995</v>
      </c>
      <c r="I45" s="1">
        <f t="shared" si="2"/>
        <v>0.6658333333333334</v>
      </c>
      <c r="J45" s="1">
        <f>(I45+126)</f>
        <v>126.66583333333334</v>
      </c>
    </row>
    <row r="46" spans="1:10" ht="12.75">
      <c r="A46">
        <v>98030016</v>
      </c>
      <c r="B46" t="s">
        <v>65</v>
      </c>
      <c r="C46" s="1">
        <v>0.1702</v>
      </c>
      <c r="D46" s="1">
        <f t="shared" si="0"/>
        <v>0.2836666666666667</v>
      </c>
      <c r="E46" s="1">
        <f>D46+49</f>
        <v>49.28366666666667</v>
      </c>
      <c r="F46" s="4" t="s">
        <v>179</v>
      </c>
      <c r="G46" t="s">
        <v>66</v>
      </c>
      <c r="H46" s="1">
        <v>0.4</v>
      </c>
      <c r="I46" s="1">
        <f t="shared" si="2"/>
        <v>0.6666666666666666</v>
      </c>
      <c r="J46" s="1">
        <f>(I46+134)</f>
        <v>134.66666666666666</v>
      </c>
    </row>
    <row r="47" spans="1:10" ht="12.75">
      <c r="A47">
        <v>98030020</v>
      </c>
      <c r="B47" t="s">
        <v>73</v>
      </c>
      <c r="C47" s="1">
        <v>0.3403</v>
      </c>
      <c r="D47" s="1">
        <f t="shared" si="0"/>
        <v>0.5671666666666667</v>
      </c>
      <c r="E47" s="1">
        <f>D47+49</f>
        <v>49.567166666666665</v>
      </c>
      <c r="F47" s="4" t="s">
        <v>191</v>
      </c>
      <c r="G47" t="s">
        <v>74</v>
      </c>
      <c r="H47" s="1">
        <v>0.3998</v>
      </c>
      <c r="I47" s="1">
        <f t="shared" si="2"/>
        <v>0.6663333333333333</v>
      </c>
      <c r="J47" s="1">
        <f>(I47+138)</f>
        <v>138.66633333333334</v>
      </c>
    </row>
    <row r="48" spans="1:10" ht="12.75">
      <c r="A48">
        <v>98030030</v>
      </c>
      <c r="B48" t="s">
        <v>89</v>
      </c>
      <c r="C48" s="1">
        <v>0.0006</v>
      </c>
      <c r="D48" s="1">
        <f t="shared" si="0"/>
        <v>0.001</v>
      </c>
      <c r="E48" s="1">
        <f>D48+50</f>
        <v>50.001</v>
      </c>
      <c r="F48" s="4" t="s">
        <v>210</v>
      </c>
      <c r="G48" t="s">
        <v>90</v>
      </c>
      <c r="H48" s="1">
        <v>0</v>
      </c>
      <c r="I48" s="1">
        <f t="shared" si="2"/>
        <v>0</v>
      </c>
      <c r="J48" s="1">
        <f>(I48+145)</f>
        <v>145</v>
      </c>
    </row>
    <row r="49" spans="1:10" ht="12.75">
      <c r="A49">
        <v>98030037</v>
      </c>
      <c r="B49" t="s">
        <v>95</v>
      </c>
      <c r="C49" s="1">
        <v>0.5993</v>
      </c>
      <c r="D49" s="1">
        <f t="shared" si="0"/>
        <v>0.9988333333333335</v>
      </c>
      <c r="E49" s="1">
        <f>D49+49</f>
        <v>49.99883333333333</v>
      </c>
      <c r="F49" s="4" t="s">
        <v>210</v>
      </c>
      <c r="G49" t="s">
        <v>96</v>
      </c>
      <c r="H49" s="1">
        <v>0.5999</v>
      </c>
      <c r="I49" s="1">
        <f t="shared" si="2"/>
        <v>0.9998333333333334</v>
      </c>
      <c r="J49" s="1">
        <f>(I49+144)</f>
        <v>144.99983333333333</v>
      </c>
    </row>
    <row r="50" spans="1:10" ht="12.75">
      <c r="A50">
        <v>98030041</v>
      </c>
      <c r="B50" t="s">
        <v>212</v>
      </c>
      <c r="C50" s="1">
        <v>0.5816</v>
      </c>
      <c r="D50" s="1">
        <f t="shared" si="0"/>
        <v>0.9693333333333334</v>
      </c>
      <c r="E50" s="1">
        <f>D50+48</f>
        <v>48.96933333333333</v>
      </c>
      <c r="F50" s="4" t="s">
        <v>167</v>
      </c>
      <c r="G50" t="s">
        <v>213</v>
      </c>
      <c r="H50" s="1">
        <v>0.4013</v>
      </c>
      <c r="I50" s="1">
        <f t="shared" si="2"/>
        <v>0.6688333333333333</v>
      </c>
      <c r="J50" s="1">
        <f>(I50+130)</f>
        <v>130.66883333333334</v>
      </c>
    </row>
    <row r="54" spans="5:10" ht="12.75">
      <c r="E54">
        <v>51.16</v>
      </c>
      <c r="J54">
        <v>126</v>
      </c>
    </row>
    <row r="55" spans="5:10" ht="12.75">
      <c r="E55">
        <v>51.33</v>
      </c>
      <c r="J55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">
      <selection activeCell="A1" sqref="A1:IV16384"/>
      <selection activeCell="A1" sqref="A1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122</v>
      </c>
      <c r="G1" t="s">
        <v>123</v>
      </c>
      <c r="H1" t="s">
        <v>124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125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126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127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128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129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130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131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214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1">
      <selection activeCell="A1" sqref="A1"/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41</v>
      </c>
      <c r="E1" s="3" t="s">
        <v>132</v>
      </c>
      <c r="F1" t="s">
        <v>42</v>
      </c>
    </row>
    <row r="2" spans="1:9" ht="12.75">
      <c r="A2" t="s">
        <v>133</v>
      </c>
      <c r="B2" s="1">
        <v>0.345</v>
      </c>
      <c r="C2" s="1">
        <f>B2*100/60</f>
        <v>0.575</v>
      </c>
      <c r="D2" s="1">
        <f>C2+48</f>
        <v>48.575</v>
      </c>
      <c r="E2" s="3" t="s">
        <v>134</v>
      </c>
      <c r="F2" t="s">
        <v>135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136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137</v>
      </c>
      <c r="F3" t="s">
        <v>138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139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140</v>
      </c>
      <c r="F4" t="s">
        <v>141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142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143</v>
      </c>
      <c r="F5" t="s">
        <v>144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145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146</v>
      </c>
      <c r="F6" t="s">
        <v>147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148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149</v>
      </c>
      <c r="F7" t="s">
        <v>150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151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152</v>
      </c>
      <c r="F8" t="s">
        <v>153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154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155</v>
      </c>
      <c r="F9" t="s">
        <v>156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157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158</v>
      </c>
      <c r="F10" t="s">
        <v>159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160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161</v>
      </c>
      <c r="F11" t="s">
        <v>162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163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164</v>
      </c>
      <c r="F12" t="s">
        <v>165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166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167</v>
      </c>
      <c r="F13" t="s">
        <v>168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169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170</v>
      </c>
      <c r="F14" t="s">
        <v>171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172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173</v>
      </c>
      <c r="F15" t="s">
        <v>174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175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176</v>
      </c>
      <c r="F16" t="s">
        <v>177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178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179</v>
      </c>
      <c r="F17" t="s">
        <v>180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181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182</v>
      </c>
      <c r="F18" t="s">
        <v>183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184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185</v>
      </c>
      <c r="F19" t="s">
        <v>186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187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188</v>
      </c>
      <c r="F20" t="s">
        <v>189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190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191</v>
      </c>
      <c r="F21" t="s">
        <v>192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193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194</v>
      </c>
      <c r="F22" t="s">
        <v>195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196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197</v>
      </c>
      <c r="F23" t="s">
        <v>198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199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200</v>
      </c>
      <c r="F24" t="s">
        <v>201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202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203</v>
      </c>
      <c r="F25" t="s">
        <v>204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205</v>
      </c>
      <c r="B26" s="1">
        <v>0</v>
      </c>
      <c r="C26" s="1">
        <f t="shared" si="0"/>
        <v>0</v>
      </c>
      <c r="D26" s="1">
        <f>C26+50</f>
        <v>50</v>
      </c>
      <c r="E26" s="3" t="s">
        <v>206</v>
      </c>
      <c r="F26" t="s">
        <v>207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205</v>
      </c>
      <c r="B27" s="1">
        <v>0</v>
      </c>
      <c r="C27" s="1">
        <f>B27*100/60</f>
        <v>0</v>
      </c>
      <c r="D27" s="1">
        <f>C27+50</f>
        <v>50</v>
      </c>
      <c r="E27" s="3" t="s">
        <v>208</v>
      </c>
      <c r="F27" t="s">
        <v>209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205</v>
      </c>
      <c r="B28" s="1">
        <v>0</v>
      </c>
      <c r="C28" s="1">
        <f t="shared" si="0"/>
        <v>0</v>
      </c>
      <c r="D28" s="1">
        <f>C28+50</f>
        <v>50</v>
      </c>
      <c r="E28" s="3" t="s">
        <v>210</v>
      </c>
      <c r="F28" t="s">
        <v>211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2001-04-05T22:18:02Z</cp:lastPrinted>
  <dcterms:created xsi:type="dcterms:W3CDTF">1999-02-16T22:02:21Z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