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<sst xmlns="http://schemas.openxmlformats.org/spreadsheetml/2006/main" count="272" uniqueCount="206">
  <si>
    <t>Latitude</t>
  </si>
  <si>
    <t>Longitude</t>
  </si>
  <si>
    <t>48°34.46</t>
  </si>
  <si>
    <t>125°30.12</t>
  </si>
  <si>
    <t>48°36.04</t>
  </si>
  <si>
    <t>126°00.35</t>
  </si>
  <si>
    <t>48°37.95</t>
  </si>
  <si>
    <t>126°20.71</t>
  </si>
  <si>
    <t>48°39.01</t>
  </si>
  <si>
    <t>126°39.64</t>
  </si>
  <si>
    <t>48°39.00</t>
  </si>
  <si>
    <t>126°40.07</t>
  </si>
  <si>
    <t>48°38.93</t>
  </si>
  <si>
    <t>126°39.96</t>
  </si>
  <si>
    <t>48°39.08</t>
  </si>
  <si>
    <t>126°40.21</t>
  </si>
  <si>
    <t>48°41.48</t>
  </si>
  <si>
    <t>127°09.87</t>
  </si>
  <si>
    <t>48°44.55</t>
  </si>
  <si>
    <t>127°40.04</t>
  </si>
  <si>
    <t>48°46.53</t>
  </si>
  <si>
    <t>128°09.99</t>
  </si>
  <si>
    <t>48°49.01</t>
  </si>
  <si>
    <t>128°40.14</t>
  </si>
  <si>
    <t>48°51.55</t>
  </si>
  <si>
    <t>129°10.12</t>
  </si>
  <si>
    <t>48°53.53</t>
  </si>
  <si>
    <t>129°40.04</t>
  </si>
  <si>
    <t>48°55.93</t>
  </si>
  <si>
    <t>130°10.10</t>
  </si>
  <si>
    <t>48°58.17</t>
  </si>
  <si>
    <t>130°40.38</t>
  </si>
  <si>
    <t>48°58.25</t>
  </si>
  <si>
    <t>130°39.87</t>
  </si>
  <si>
    <t>48°58.14</t>
  </si>
  <si>
    <t>130°40.17</t>
  </si>
  <si>
    <t>48°58.23</t>
  </si>
  <si>
    <t>130°40.06</t>
  </si>
  <si>
    <t>49°02.58</t>
  </si>
  <si>
    <t>131°40.14</t>
  </si>
  <si>
    <t>49°07.49</t>
  </si>
  <si>
    <t>132°39.98</t>
  </si>
  <si>
    <t>49°11.96</t>
  </si>
  <si>
    <t>133°40.04</t>
  </si>
  <si>
    <t>49°16.87</t>
  </si>
  <si>
    <t>134°39.87</t>
  </si>
  <si>
    <t>49°17.02</t>
  </si>
  <si>
    <t>134°39.93</t>
  </si>
  <si>
    <t>49°17.09</t>
  </si>
  <si>
    <t>134°39.98</t>
  </si>
  <si>
    <t>49°16.93</t>
  </si>
  <si>
    <t>49°20.90</t>
  </si>
  <si>
    <t>135°40.24</t>
  </si>
  <si>
    <t>49°26.04</t>
  </si>
  <si>
    <t>136°40.14</t>
  </si>
  <si>
    <t>49°30.07</t>
  </si>
  <si>
    <t>137°40.01</t>
  </si>
  <si>
    <t>49°33.85</t>
  </si>
  <si>
    <t>138°40.13</t>
  </si>
  <si>
    <t>49°33.98</t>
  </si>
  <si>
    <t>138°40.15</t>
  </si>
  <si>
    <t>49°33.96</t>
  </si>
  <si>
    <t>138°39.78</t>
  </si>
  <si>
    <t>49°33.95</t>
  </si>
  <si>
    <t>138°39.85</t>
  </si>
  <si>
    <t>49°37.90</t>
  </si>
  <si>
    <t>139°40.19</t>
  </si>
  <si>
    <t>49°45.95</t>
  </si>
  <si>
    <t>141°40.03</t>
  </si>
  <si>
    <t>49°50.08</t>
  </si>
  <si>
    <t>142°39.90</t>
  </si>
  <si>
    <t>50°00.00</t>
  </si>
  <si>
    <t>143°36.32</t>
  </si>
  <si>
    <t>49°59.99</t>
  </si>
  <si>
    <t>144°18.29</t>
  </si>
  <si>
    <t>50°00.03</t>
  </si>
  <si>
    <t>145°00.08</t>
  </si>
  <si>
    <t>49°59.78</t>
  </si>
  <si>
    <t>145°00.16</t>
  </si>
  <si>
    <t>50°00.08</t>
  </si>
  <si>
    <t>144°59.76</t>
  </si>
  <si>
    <t>49°59.95</t>
  </si>
  <si>
    <t>144°59.93</t>
  </si>
  <si>
    <t>50°00.14</t>
  </si>
  <si>
    <t>145°00.06</t>
  </si>
  <si>
    <t>50°00.49</t>
  </si>
  <si>
    <t>144°58.70</t>
  </si>
  <si>
    <t>144°59.95</t>
  </si>
  <si>
    <t>50°00.06</t>
  </si>
  <si>
    <t>145°00.26</t>
  </si>
  <si>
    <t>145°00.29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</si>
  <si>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</si>
  <si>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</si>
  <si>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</si>
  <si>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</si>
  <si>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</si>
  <si>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</si>
  <si>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</si>
  <si>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</si>
  <si>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</si>
  <si>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</si>
  <si>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</si>
  <si>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</si>
  <si>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</si>
  <si>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</si>
  <si>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</si>
  <si>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</si>
  <si>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</si>
  <si>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</si>
  <si>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</si>
  <si>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</si>
  <si>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</si>
  <si>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</si>
  <si>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</si>
  <si>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</si>
  <si>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</si>
  <si>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</si>
  <si>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</si>
  <si>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</si>
  <si>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</si>
  <si>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</si>
  <si>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</si>
  <si>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</si>
  <si>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</si>
  <si>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</si>
  <si>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</si>
  <si>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</si>
  <si>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</si>
  <si>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</si>
  <si>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</si>
  <si>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</si>
  <si>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</si>
  <si>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</si>
  <si>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</si>
  <si>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</si>
  <si>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</si>
  <si>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</si>
  <si>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</si>
  <si>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</si>
  <si>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</si>
  <si>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</si>
  <si>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</si>
  <si>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</si>
  <si>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</si>
  <si>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</si>
  <si>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</si>
  <si>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</si>
  <si>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</si>
  <si>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</si>
  <si>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</si>
  <si>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</si>
  <si>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</si>
  <si>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</si>
  <si>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</si>
  <si>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</si>
  <si>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</si>
  <si>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</si>
  <si>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</si>
  <si>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</si>
  <si>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</si>
  <si>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</si>
  <si>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</si>
  <si>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</si>
  <si>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</si>
  <si>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</si>
  <si>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</si>
  <si>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</si>
  <si>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</si>
  <si>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</si>
  <si>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</si>
  <si>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</si>
  <si>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</si>
  <si>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</si>
  <si>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</si>
  <si>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</si>
  <si>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</si>
  <si>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</si>
  <si>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</si>
  <si>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</si>
  <si>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</si>
  <si>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</si>
  <si>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Rosettes</t>
  </si>
  <si>
    <t>48°39.46</t>
  </si>
  <si>
    <t>126°38.46</t>
  </si>
  <si>
    <t>48°38.85</t>
  </si>
  <si>
    <t>126°39.85</t>
  </si>
  <si>
    <t>48°58.49</t>
  </si>
  <si>
    <t>130°39.77</t>
  </si>
  <si>
    <t>48°58.34</t>
  </si>
  <si>
    <t>130°40.10</t>
  </si>
  <si>
    <t>49°16.73</t>
  </si>
  <si>
    <t>134°39.64</t>
  </si>
  <si>
    <t>49°16.65</t>
  </si>
  <si>
    <t>134°39.68</t>
  </si>
  <si>
    <t>49°33.81</t>
  </si>
  <si>
    <t>138°40.23</t>
  </si>
  <si>
    <t>49°34.12</t>
  </si>
  <si>
    <t>138°41.07</t>
  </si>
  <si>
    <t>50°00.02</t>
  </si>
  <si>
    <t>145°00.12</t>
  </si>
  <si>
    <t>50°00.16</t>
  </si>
  <si>
    <t>144°59.55</t>
  </si>
  <si>
    <t>49°59.16</t>
  </si>
  <si>
    <t>144°59.21</t>
  </si>
  <si>
    <t>145°00.43</t>
  </si>
  <si>
    <t>Bristol Bay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</si>
</sst>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5"/>
          <c:order val="0"/>
          <c:tx>
            <c:v>std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a!$I$2:$I$47</c:f>
              <c:numCache>
                <c:ptCount val="46"/>
                <c:pt idx="0">
                  <c:v>125.502</c:v>
                </c:pt>
                <c:pt idx="1">
                  <c:v>126.00583333333333</c:v>
                </c:pt>
                <c:pt idx="2">
                  <c:v>126.34516666666667</c:v>
                </c:pt>
                <c:pt idx="3">
                  <c:v>126.66066666666667</c:v>
                </c:pt>
                <c:pt idx="4">
                  <c:v>126.66783333333333</c:v>
                </c:pt>
                <c:pt idx="5">
                  <c:v>126.666</c:v>
                </c:pt>
                <c:pt idx="6">
                  <c:v>126.67016666666666</c:v>
                </c:pt>
                <c:pt idx="7">
                  <c:v>127.1645</c:v>
                </c:pt>
                <c:pt idx="8">
                  <c:v>127.66733333333333</c:v>
                </c:pt>
                <c:pt idx="9">
                  <c:v>128.1665</c:v>
                </c:pt>
                <c:pt idx="10">
                  <c:v>128.669</c:v>
                </c:pt>
                <c:pt idx="11">
                  <c:v>129.16866666666667</c:v>
                </c:pt>
                <c:pt idx="12">
                  <c:v>129.66733333333335</c:v>
                </c:pt>
                <c:pt idx="13">
                  <c:v>130.16833333333332</c:v>
                </c:pt>
                <c:pt idx="14">
                  <c:v>130.673</c:v>
                </c:pt>
                <c:pt idx="15">
                  <c:v>130.6645</c:v>
                </c:pt>
                <c:pt idx="16">
                  <c:v>130.6695</c:v>
                </c:pt>
                <c:pt idx="17">
                  <c:v>130.66766666666666</c:v>
                </c:pt>
                <c:pt idx="18">
                  <c:v>131.669</c:v>
                </c:pt>
                <c:pt idx="19">
                  <c:v>132.66633333333334</c:v>
                </c:pt>
                <c:pt idx="20">
                  <c:v>133.66733333333335</c:v>
                </c:pt>
                <c:pt idx="21">
                  <c:v>134.6645</c:v>
                </c:pt>
                <c:pt idx="22">
                  <c:v>134.6655</c:v>
                </c:pt>
                <c:pt idx="23">
                  <c:v>134.66633333333334</c:v>
                </c:pt>
                <c:pt idx="24">
                  <c:v>134.6655</c:v>
                </c:pt>
                <c:pt idx="25">
                  <c:v>135.67066666666668</c:v>
                </c:pt>
                <c:pt idx="26">
                  <c:v>136.669</c:v>
                </c:pt>
                <c:pt idx="27">
                  <c:v>137.66683333333333</c:v>
                </c:pt>
                <c:pt idx="28">
                  <c:v>138.66883333333334</c:v>
                </c:pt>
                <c:pt idx="29">
                  <c:v>138.66916666666665</c:v>
                </c:pt>
                <c:pt idx="30">
                  <c:v>138.663</c:v>
                </c:pt>
                <c:pt idx="31">
                  <c:v>138.66416666666666</c:v>
                </c:pt>
                <c:pt idx="32">
                  <c:v>139.66983333333334</c:v>
                </c:pt>
                <c:pt idx="33">
                  <c:v>141.66716666666667</c:v>
                </c:pt>
                <c:pt idx="34">
                  <c:v>142.665</c:v>
                </c:pt>
                <c:pt idx="35">
                  <c:v>143.60533333333333</c:v>
                </c:pt>
                <c:pt idx="36">
                  <c:v>144.30483333333333</c:v>
                </c:pt>
                <c:pt idx="37">
                  <c:v>145.00133333333332</c:v>
                </c:pt>
                <c:pt idx="38">
                  <c:v>145.00266666666667</c:v>
                </c:pt>
                <c:pt idx="39">
                  <c:v>144.996</c:v>
                </c:pt>
                <c:pt idx="40">
                  <c:v>144.99883333333332</c:v>
                </c:pt>
                <c:pt idx="41">
                  <c:v>145.001</c:v>
                </c:pt>
                <c:pt idx="42">
                  <c:v>144.97833333333332</c:v>
                </c:pt>
                <c:pt idx="43">
                  <c:v>144.99916666666667</c:v>
                </c:pt>
                <c:pt idx="44">
                  <c:v>145.00433333333334</c:v>
                </c:pt>
                <c:pt idx="45">
                  <c:v>145.00483333333332</c:v>
                </c:pt>
              </c:numCache>
            </c:numRef>
          </c:xVal>
          <c:yVal>
            <c:numRef>
              <c:f>a!$D$2:$D$47</c:f>
              <c:numCache>
                <c:ptCount val="46"/>
                <c:pt idx="0">
                  <c:v>48.574333333333335</c:v>
                </c:pt>
                <c:pt idx="1">
                  <c:v>48.60066666666667</c:v>
                </c:pt>
                <c:pt idx="2">
                  <c:v>48.6325</c:v>
                </c:pt>
                <c:pt idx="3">
                  <c:v>48.650166666666664</c:v>
                </c:pt>
                <c:pt idx="4">
                  <c:v>48.65</c:v>
                </c:pt>
                <c:pt idx="5">
                  <c:v>48.648833333333336</c:v>
                </c:pt>
                <c:pt idx="6">
                  <c:v>48.65133333333333</c:v>
                </c:pt>
                <c:pt idx="7">
                  <c:v>48.69133333333333</c:v>
                </c:pt>
                <c:pt idx="8">
                  <c:v>48.7425</c:v>
                </c:pt>
                <c:pt idx="9">
                  <c:v>48.7755</c:v>
                </c:pt>
                <c:pt idx="10">
                  <c:v>48.816833333333335</c:v>
                </c:pt>
                <c:pt idx="11">
                  <c:v>48.85916666666667</c:v>
                </c:pt>
                <c:pt idx="12">
                  <c:v>48.89216666666667</c:v>
                </c:pt>
                <c:pt idx="13">
                  <c:v>48.93216666666667</c:v>
                </c:pt>
                <c:pt idx="14">
                  <c:v>48.9695</c:v>
                </c:pt>
                <c:pt idx="15">
                  <c:v>48.97083333333333</c:v>
                </c:pt>
                <c:pt idx="16">
                  <c:v>48.969</c:v>
                </c:pt>
                <c:pt idx="17">
                  <c:v>48.9705</c:v>
                </c:pt>
                <c:pt idx="18">
                  <c:v>49.043</c:v>
                </c:pt>
                <c:pt idx="19">
                  <c:v>49.124833333333335</c:v>
                </c:pt>
                <c:pt idx="20">
                  <c:v>49.199333333333335</c:v>
                </c:pt>
                <c:pt idx="21">
                  <c:v>49.281166666666664</c:v>
                </c:pt>
                <c:pt idx="22">
                  <c:v>49.28366666666667</c:v>
                </c:pt>
                <c:pt idx="23">
                  <c:v>49.28483333333333</c:v>
                </c:pt>
                <c:pt idx="24">
                  <c:v>49.28216666666667</c:v>
                </c:pt>
                <c:pt idx="25">
                  <c:v>49.348333333333336</c:v>
                </c:pt>
                <c:pt idx="26">
                  <c:v>49.434</c:v>
                </c:pt>
                <c:pt idx="27">
                  <c:v>49.50116666666667</c:v>
                </c:pt>
                <c:pt idx="28">
                  <c:v>49.564166666666665</c:v>
                </c:pt>
                <c:pt idx="29">
                  <c:v>49.56633333333333</c:v>
                </c:pt>
                <c:pt idx="30">
                  <c:v>49.566</c:v>
                </c:pt>
                <c:pt idx="31">
                  <c:v>49.56583333333333</c:v>
                </c:pt>
                <c:pt idx="32">
                  <c:v>49.63166666666667</c:v>
                </c:pt>
                <c:pt idx="33">
                  <c:v>49.76583333333333</c:v>
                </c:pt>
                <c:pt idx="34">
                  <c:v>49.834666666666664</c:v>
                </c:pt>
                <c:pt idx="35">
                  <c:v>50</c:v>
                </c:pt>
                <c:pt idx="36">
                  <c:v>49.999833333333335</c:v>
                </c:pt>
                <c:pt idx="37">
                  <c:v>50.0005</c:v>
                </c:pt>
                <c:pt idx="38">
                  <c:v>49.99633333333333</c:v>
                </c:pt>
                <c:pt idx="39">
                  <c:v>50.001333333333335</c:v>
                </c:pt>
                <c:pt idx="40">
                  <c:v>49.99916666666667</c:v>
                </c:pt>
                <c:pt idx="41">
                  <c:v>50.00233333333333</c:v>
                </c:pt>
                <c:pt idx="42">
                  <c:v>50.00816666666667</c:v>
                </c:pt>
                <c:pt idx="43">
                  <c:v>49.99916666666667</c:v>
                </c:pt>
                <c:pt idx="44">
                  <c:v>50.001</c:v>
                </c:pt>
                <c:pt idx="45">
                  <c:v>50</c:v>
                </c:pt>
              </c:numCache>
            </c:numRef>
          </c:yVal>
          <c:smooth val="0"/>
        </c:ser>
        <c:ser>
          <c:idx val="1"/>
          <c:order val="2"/>
          <c:tx>
            <c:v>VI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QCI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b!$G$25:$G$40</c:f>
              <c:numCache>
                <c:ptCount val="16"/>
                <c:pt idx="0">
                  <c:v>131.03333333333333</c:v>
                </c:pt>
                <c:pt idx="1">
                  <c:v>132</c:v>
                </c:pt>
                <c:pt idx="2">
                  <c:v>132.76666666666668</c:v>
                </c:pt>
                <c:pt idx="3">
                  <c:v>133.13333333333333</c:v>
                </c:pt>
                <c:pt idx="4">
                  <c:v>133.13333333333333</c:v>
                </c:pt>
                <c:pt idx="5">
                  <c:v>133.03333333333333</c:v>
                </c:pt>
                <c:pt idx="6">
                  <c:v>132.66666666666666</c:v>
                </c:pt>
                <c:pt idx="7">
                  <c:v>132.3</c:v>
                </c:pt>
                <c:pt idx="8">
                  <c:v>132</c:v>
                </c:pt>
                <c:pt idx="9">
                  <c:v>131.66666666666666</c:v>
                </c:pt>
                <c:pt idx="10">
                  <c:v>131.88333333333333</c:v>
                </c:pt>
                <c:pt idx="11">
                  <c:v>131.95</c:v>
                </c:pt>
                <c:pt idx="12">
                  <c:v>131.6</c:v>
                </c:pt>
                <c:pt idx="13">
                  <c:v>131.45</c:v>
                </c:pt>
                <c:pt idx="14">
                  <c:v>131.03333333333333</c:v>
                </c:pt>
                <c:pt idx="15">
                  <c:v>131.03333333333333</c:v>
                </c:pt>
              </c:numCache>
            </c:numRef>
          </c:xVal>
          <c:yVal>
            <c:numRef>
              <c:f>b!$C$25:$C$40</c:f>
              <c:numCache>
                <c:ptCount val="16"/>
                <c:pt idx="0">
                  <c:v>51.95</c:v>
                </c:pt>
                <c:pt idx="1">
                  <c:v>52.666666666666664</c:v>
                </c:pt>
                <c:pt idx="2">
                  <c:v>53.31666666666667</c:v>
                </c:pt>
                <c:pt idx="3">
                  <c:v>53.8</c:v>
                </c:pt>
                <c:pt idx="4">
                  <c:v>54</c:v>
                </c:pt>
                <c:pt idx="5">
                  <c:v>54.18333333333333</c:v>
                </c:pt>
                <c:pt idx="6">
                  <c:v>54.15</c:v>
                </c:pt>
                <c:pt idx="7">
                  <c:v>54.11666666666667</c:v>
                </c:pt>
                <c:pt idx="8">
                  <c:v>54.03333333333333</c:v>
                </c:pt>
                <c:pt idx="9">
                  <c:v>54.15</c:v>
                </c:pt>
                <c:pt idx="10">
                  <c:v>53.766666666666666</c:v>
                </c:pt>
                <c:pt idx="11">
                  <c:v>53.516666666666666</c:v>
                </c:pt>
                <c:pt idx="12">
                  <c:v>53.05</c:v>
                </c:pt>
                <c:pt idx="13">
                  <c:v>52.7</c:v>
                </c:pt>
                <c:pt idx="14">
                  <c:v>52.21666666666667</c:v>
                </c:pt>
                <c:pt idx="15">
                  <c:v>51.95</c:v>
                </c:pt>
              </c:numCache>
            </c:numRef>
          </c:yVal>
          <c:smooth val="1"/>
        </c:ser>
        <c:ser>
          <c:idx val="3"/>
          <c:order val="4"/>
          <c:tx>
            <c:v>PWI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b!$G$55:$G$62</c:f>
              <c:numCache>
                <c:ptCount val="8"/>
                <c:pt idx="1">
                  <c:v>132</c:v>
                </c:pt>
                <c:pt idx="2">
                  <c:v>132</c:v>
                </c:pt>
                <c:pt idx="3">
                  <c:v>133.16666666666666</c:v>
                </c:pt>
                <c:pt idx="4">
                  <c:v>133.61666666666667</c:v>
                </c:pt>
                <c:pt idx="5">
                  <c:v>133.83333333333334</c:v>
                </c:pt>
                <c:pt idx="6">
                  <c:v>132.91666666666666</c:v>
                </c:pt>
                <c:pt idx="7">
                  <c:v>132.33333333333334</c:v>
                </c:pt>
              </c:numCache>
            </c:numRef>
          </c:xVal>
          <c:yVal>
            <c:numRef>
              <c:f>b!$C$55:$C$62</c:f>
              <c:numCache>
                <c:ptCount val="8"/>
                <c:pt idx="1">
                  <c:v>54.68333333333333</c:v>
                </c:pt>
                <c:pt idx="2">
                  <c:v>55.266666666666666</c:v>
                </c:pt>
                <c:pt idx="3">
                  <c:v>56.333333333333336</c:v>
                </c:pt>
                <c:pt idx="4">
                  <c:v>56.35</c:v>
                </c:pt>
                <c:pt idx="5">
                  <c:v>55.916666666666664</c:v>
                </c:pt>
                <c:pt idx="6">
                  <c:v>55.03333333333333</c:v>
                </c:pt>
                <c:pt idx="7">
                  <c:v>54.7</c:v>
                </c:pt>
              </c:numCache>
            </c:numRef>
          </c:yVal>
          <c:smooth val="1"/>
        </c:ser>
        <c:ser>
          <c:idx val="4"/>
          <c:order val="5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b!$C$102:$C$120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6"/>
          <c:order val="6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a!$I$51:$I$62</c:f>
              <c:numCache>
                <c:ptCount val="12"/>
                <c:pt idx="0">
                  <c:v>126.641</c:v>
                </c:pt>
                <c:pt idx="1">
                  <c:v>126.66416666666667</c:v>
                </c:pt>
                <c:pt idx="2">
                  <c:v>130.66283333333334</c:v>
                </c:pt>
                <c:pt idx="3">
                  <c:v>130.66833333333332</c:v>
                </c:pt>
                <c:pt idx="4">
                  <c:v>134.66066666666666</c:v>
                </c:pt>
                <c:pt idx="5">
                  <c:v>134.66133333333335</c:v>
                </c:pt>
                <c:pt idx="6">
                  <c:v>138.6705</c:v>
                </c:pt>
                <c:pt idx="7">
                  <c:v>138.6835</c:v>
                </c:pt>
                <c:pt idx="8">
                  <c:v>145.002</c:v>
                </c:pt>
                <c:pt idx="9">
                  <c:v>144.9925</c:v>
                </c:pt>
                <c:pt idx="10">
                  <c:v>144.98683333333332</c:v>
                </c:pt>
                <c:pt idx="11">
                  <c:v>145.00716666666668</c:v>
                </c:pt>
              </c:numCache>
            </c:numRef>
          </c:xVal>
          <c:yVal>
            <c:numRef>
              <c:f>a!$D$51:$D$62</c:f>
              <c:numCache>
                <c:ptCount val="12"/>
                <c:pt idx="0">
                  <c:v>48.657666666666664</c:v>
                </c:pt>
                <c:pt idx="1">
                  <c:v>48.6475</c:v>
                </c:pt>
                <c:pt idx="2">
                  <c:v>48.974833333333336</c:v>
                </c:pt>
                <c:pt idx="3">
                  <c:v>48.97233333333333</c:v>
                </c:pt>
                <c:pt idx="4">
                  <c:v>49.27883333333333</c:v>
                </c:pt>
                <c:pt idx="5">
                  <c:v>49.2775</c:v>
                </c:pt>
                <c:pt idx="6">
                  <c:v>49.5635</c:v>
                </c:pt>
                <c:pt idx="7">
                  <c:v>49.568666666666665</c:v>
                </c:pt>
                <c:pt idx="8">
                  <c:v>50.00033333333333</c:v>
                </c:pt>
                <c:pt idx="9">
                  <c:v>50.00266666666667</c:v>
                </c:pt>
                <c:pt idx="10">
                  <c:v>49.986</c:v>
                </c:pt>
                <c:pt idx="11">
                  <c:v>50.00233333333333</c:v>
                </c:pt>
              </c:numCache>
            </c:numRef>
          </c:yVal>
          <c:smooth val="0"/>
        </c:ser>
        <c:ser>
          <c:idx val="7"/>
          <c:order val="7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a!$I$65:$I$65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a!$D$65:$D$65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ser>
          <c:idx val="8"/>
          <c:order val="8"/>
          <c:tx>
            <c:v>rosette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a!$I$66:$I$66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a!$D$66:$D$66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axId val="63200873"/>
        <c:axId val="31936946"/>
      </c:scatterChart>
      <c:valAx>
        <c:axId val="63200873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31936946"/>
        <c:crosses val="autoZero"/>
        <c:crossBetween val="midCat"/>
        <c:dispUnits/>
        <c:majorUnit val="5"/>
      </c:valAx>
      <c:valAx>
        <c:axId val="31936946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6320087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/>
  <headerFooter>
    <oddHeader>&amp;C&amp;"Arial,Bold"&amp;14 1997-11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</cdr:y>
    </cdr:from>
    <cdr:to>
      <cdr:x>0.92775</cdr:x>
      <cdr:y>0.0365</cdr:y>
    </cdr:to>
    <cdr:sp>
      <cdr:nvSpPr>
        <cdr:cNvPr id="1" name="TextBox 1"/>
        <cdr:cNvSpPr txBox="1">
          <a:spLocks noChangeArrowheads="1"/>
        </cdr:cNvSpPr>
      </cdr:nvSpPr>
      <cdr:spPr>
        <a:xfrm>
          <a:off x="6867525" y="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J.P. Tully   3 - 25 jun</a:t>
          </a:r>
        </a:p>
      </cdr:txBody>
    </cdr:sp>
  </cdr:relSizeAnchor>
  <cdr:relSizeAnchor xmlns:cdr="http://schemas.openxmlformats.org/drawingml/2006/chartDrawing">
    <cdr:from>
      <cdr:x>0.76175</cdr:x>
      <cdr:y>0.72825</cdr:y>
    </cdr:from>
    <cdr:to>
      <cdr:x>0.788</cdr:x>
      <cdr:y>0.76475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4314825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0.0805</cdr:x>
      <cdr:y>0.378</cdr:y>
    </cdr:from>
    <cdr:to>
      <cdr:x>0.11375</cdr:x>
      <cdr:y>0.41475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" y="2238375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0.73825</cdr:x>
      <cdr:y>0.3345</cdr:y>
    </cdr:from>
    <cdr:to>
      <cdr:x>0.82575</cdr:x>
      <cdr:y>0.40075</cdr:y>
    </cdr:to>
    <cdr:sp>
      <cdr:nvSpPr>
        <cdr:cNvPr id="4" name="TextBox 13"/>
        <cdr:cNvSpPr txBox="1">
          <a:spLocks noChangeArrowheads="1"/>
        </cdr:cNvSpPr>
      </cdr:nvSpPr>
      <cdr:spPr>
        <a:xfrm>
          <a:off x="6400800" y="1981200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0.808</cdr:x>
      <cdr:y>0.0575</cdr:y>
    </cdr:from>
    <cdr:to>
      <cdr:x>0.8745</cdr:x>
      <cdr:y>0.094</cdr:y>
    </cdr:to>
    <cdr:sp>
      <cdr:nvSpPr>
        <cdr:cNvPr id="5" name="TextBox 19"/>
        <cdr:cNvSpPr txBox="1">
          <a:spLocks noChangeArrowheads="1"/>
        </cdr:cNvSpPr>
      </cdr:nvSpPr>
      <cdr:spPr>
        <a:xfrm>
          <a:off x="7010400" y="33337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0.808</cdr:x>
      <cdr:y>0.1045</cdr:y>
    </cdr:from>
    <cdr:to>
      <cdr:x>0.891</cdr:x>
      <cdr:y>0.141</cdr:y>
    </cdr:to>
    <cdr:sp>
      <cdr:nvSpPr>
        <cdr:cNvPr id="6" name="TextBox 20"/>
        <cdr:cNvSpPr txBox="1">
          <a:spLocks noChangeArrowheads="1"/>
        </cdr:cNvSpPr>
      </cdr:nvSpPr>
      <cdr:spPr>
        <a:xfrm>
          <a:off x="7010400" y="619125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0.61025</cdr:x>
      <cdr:y>0.64275</cdr:y>
    </cdr:from>
    <cdr:to>
      <cdr:x>0.64325</cdr:x>
      <cdr:y>0.6795</cdr:y>
    </cdr:to>
    <cdr:sp>
      <cdr:nvSpPr>
        <cdr:cNvPr id="7" name="TextBox 21"/>
        <cdr:cNvSpPr txBox="1">
          <a:spLocks noChangeArrowheads="1"/>
        </cdr:cNvSpPr>
      </cdr:nvSpPr>
      <cdr:spPr>
        <a:xfrm>
          <a:off x="5286375" y="38100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0.31275</cdr:x>
      <cdr:y>0.49475</cdr:y>
    </cdr:from>
    <cdr:to>
      <cdr:x>0.346</cdr:x>
      <cdr:y>0.53125</cdr:y>
    </cdr:to>
    <cdr:sp>
      <cdr:nvSpPr>
        <cdr:cNvPr id="8" name="TextBox 22"/>
        <cdr:cNvSpPr txBox="1">
          <a:spLocks noChangeArrowheads="1"/>
        </cdr:cNvSpPr>
      </cdr:nvSpPr>
      <cdr:spPr>
        <a:xfrm>
          <a:off x="2705100" y="29337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0.46325</cdr:x>
      <cdr:y>0.56625</cdr:y>
    </cdr:from>
    <cdr:to>
      <cdr:x>0.4965</cdr:x>
      <cdr:y>0.60275</cdr:y>
    </cdr:to>
    <cdr:sp>
      <cdr:nvSpPr>
        <cdr:cNvPr id="9" name="TextBox 23"/>
        <cdr:cNvSpPr txBox="1">
          <a:spLocks noChangeArrowheads="1"/>
        </cdr:cNvSpPr>
      </cdr:nvSpPr>
      <cdr:spPr>
        <a:xfrm>
          <a:off x="4019550" y="33528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="125" zoomScaleNormal="125" workbookViewId="0" topLeftCell="A60">
      <selection activeCell="D67" sqref="D67"/>
    </sheetView>
  </sheetViews>
  <sheetFormatPr defaultColWidth="9.140625" defaultRowHeight="12.75"/>
  <cols>
    <col min="5" max="5" width="9.140625" style="4" customWidth="1"/>
  </cols>
  <sheetData>
    <row r="1" spans="1:6" ht="12.75">
      <c r="A1" t="s">
        <v>0</v>
      </c>
      <c r="F1" t="s">
        <v>1</v>
      </c>
    </row>
    <row r="2" spans="1:9" ht="12.75">
      <c r="A2" t="s">
        <v>2</v>
      </c>
      <c r="B2">
        <v>0.3446</v>
      </c>
      <c r="C2" s="1">
        <f aca="true" t="shared" si="0" ref="C2:C47">B2*100/60</f>
        <v>0.5743333333333334</v>
      </c>
      <c r="D2" s="1">
        <f aca="true" t="shared" si="1" ref="D2:D19">C2+48</f>
        <v>48.574333333333335</v>
      </c>
      <c r="E2" s="5" t="s">
        <v>103</v>
      </c>
      <c r="F2" t="s">
        <v>3</v>
      </c>
      <c r="G2">
        <v>0.3012</v>
      </c>
      <c r="H2" s="1">
        <f aca="true" t="shared" si="2" ref="H2:H47">G2*100/60</f>
        <v>0.502</v>
      </c>
      <c r="I2" s="1">
        <f>(H2+125)</f>
        <v>125.502</v>
      </c>
    </row>
    <row r="3" spans="1:9" ht="12.75">
      <c r="A3" t="s">
        <v>4</v>
      </c>
      <c r="B3">
        <v>0.3604</v>
      </c>
      <c r="C3" s="1">
        <f t="shared" si="0"/>
        <v>0.6006666666666667</v>
      </c>
      <c r="D3" s="1">
        <f t="shared" si="1"/>
        <v>48.60066666666667</v>
      </c>
      <c r="E3" s="5" t="s">
        <v>106</v>
      </c>
      <c r="F3" t="s">
        <v>5</v>
      </c>
      <c r="G3">
        <v>0.0035</v>
      </c>
      <c r="H3" s="1">
        <f t="shared" si="2"/>
        <v>0.005833333333333334</v>
      </c>
      <c r="I3" s="1">
        <f aca="true" t="shared" si="3" ref="I3:I8">(H3+126)</f>
        <v>126.00583333333333</v>
      </c>
    </row>
    <row r="4" spans="1:9" ht="12.75">
      <c r="A4" t="s">
        <v>6</v>
      </c>
      <c r="B4">
        <v>0.3795</v>
      </c>
      <c r="C4" s="1">
        <f t="shared" si="0"/>
        <v>0.6325000000000001</v>
      </c>
      <c r="D4" s="1">
        <f t="shared" si="1"/>
        <v>48.6325</v>
      </c>
      <c r="E4" s="5" t="s">
        <v>109</v>
      </c>
      <c r="F4" t="s">
        <v>7</v>
      </c>
      <c r="G4">
        <v>0.2071</v>
      </c>
      <c r="H4" s="1">
        <f t="shared" si="2"/>
        <v>0.3451666666666667</v>
      </c>
      <c r="I4" s="1">
        <f t="shared" si="3"/>
        <v>126.34516666666667</v>
      </c>
    </row>
    <row r="5" spans="1:9" ht="12.75">
      <c r="A5" t="s">
        <v>8</v>
      </c>
      <c r="B5">
        <v>0.3901</v>
      </c>
      <c r="C5" s="1">
        <f t="shared" si="0"/>
        <v>0.6501666666666667</v>
      </c>
      <c r="D5" s="1">
        <f t="shared" si="1"/>
        <v>48.650166666666664</v>
      </c>
      <c r="E5" s="5" t="s">
        <v>112</v>
      </c>
      <c r="F5" t="s">
        <v>9</v>
      </c>
      <c r="G5">
        <v>0.3964</v>
      </c>
      <c r="H5" s="1">
        <f t="shared" si="2"/>
        <v>0.6606666666666666</v>
      </c>
      <c r="I5" s="1">
        <f t="shared" si="3"/>
        <v>126.66066666666667</v>
      </c>
    </row>
    <row r="6" spans="1:9" ht="12.75">
      <c r="A6" t="s">
        <v>10</v>
      </c>
      <c r="B6">
        <v>0.39</v>
      </c>
      <c r="C6" s="1">
        <f t="shared" si="0"/>
        <v>0.65</v>
      </c>
      <c r="D6" s="1">
        <f t="shared" si="1"/>
        <v>48.65</v>
      </c>
      <c r="E6" s="5" t="s">
        <v>112</v>
      </c>
      <c r="F6" t="s">
        <v>11</v>
      </c>
      <c r="G6">
        <v>0.4007</v>
      </c>
      <c r="H6" s="1">
        <f t="shared" si="2"/>
        <v>0.6678333333333334</v>
      </c>
      <c r="I6" s="1">
        <f t="shared" si="3"/>
        <v>126.66783333333333</v>
      </c>
    </row>
    <row r="7" spans="1:9" ht="12.75">
      <c r="A7" t="s">
        <v>12</v>
      </c>
      <c r="B7">
        <v>0.3893</v>
      </c>
      <c r="C7" s="1">
        <f t="shared" si="0"/>
        <v>0.6488333333333334</v>
      </c>
      <c r="D7" s="1">
        <f t="shared" si="1"/>
        <v>48.648833333333336</v>
      </c>
      <c r="E7" s="5" t="s">
        <v>112</v>
      </c>
      <c r="F7" t="s">
        <v>13</v>
      </c>
      <c r="G7">
        <v>0.3996</v>
      </c>
      <c r="H7" s="1">
        <f t="shared" si="2"/>
        <v>0.666</v>
      </c>
      <c r="I7" s="1">
        <f t="shared" si="3"/>
        <v>126.666</v>
      </c>
    </row>
    <row r="8" spans="1:9" ht="12.75">
      <c r="A8" t="s">
        <v>14</v>
      </c>
      <c r="B8">
        <v>0.3908</v>
      </c>
      <c r="C8" s="1">
        <f t="shared" si="0"/>
        <v>0.6513333333333333</v>
      </c>
      <c r="D8" s="1">
        <f t="shared" si="1"/>
        <v>48.65133333333333</v>
      </c>
      <c r="E8" s="5" t="s">
        <v>112</v>
      </c>
      <c r="F8" t="s">
        <v>15</v>
      </c>
      <c r="G8">
        <v>0.4021</v>
      </c>
      <c r="H8" s="1">
        <f t="shared" si="2"/>
        <v>0.6701666666666667</v>
      </c>
      <c r="I8" s="1">
        <f t="shared" si="3"/>
        <v>126.67016666666666</v>
      </c>
    </row>
    <row r="9" spans="1:9" ht="12.75">
      <c r="A9" t="s">
        <v>16</v>
      </c>
      <c r="B9">
        <v>0.4148</v>
      </c>
      <c r="C9" s="1">
        <f t="shared" si="0"/>
        <v>0.6913333333333332</v>
      </c>
      <c r="D9" s="1">
        <f t="shared" si="1"/>
        <v>48.69133333333333</v>
      </c>
      <c r="E9" s="5" t="s">
        <v>115</v>
      </c>
      <c r="F9" t="s">
        <v>17</v>
      </c>
      <c r="G9">
        <v>0.0987</v>
      </c>
      <c r="H9" s="1">
        <f t="shared" si="2"/>
        <v>0.16449999999999998</v>
      </c>
      <c r="I9" s="1">
        <f>(H9+127)</f>
        <v>127.1645</v>
      </c>
    </row>
    <row r="10" spans="1:9" ht="12.75">
      <c r="A10" t="s">
        <v>18</v>
      </c>
      <c r="B10">
        <v>0.4455</v>
      </c>
      <c r="C10" s="1">
        <f t="shared" si="0"/>
        <v>0.7424999999999999</v>
      </c>
      <c r="D10" s="1">
        <f t="shared" si="1"/>
        <v>48.7425</v>
      </c>
      <c r="E10" s="5" t="s">
        <v>118</v>
      </c>
      <c r="F10" t="s">
        <v>19</v>
      </c>
      <c r="G10">
        <v>0.4004</v>
      </c>
      <c r="H10" s="1">
        <f t="shared" si="2"/>
        <v>0.6673333333333333</v>
      </c>
      <c r="I10" s="1">
        <f>(H10+127)</f>
        <v>127.66733333333333</v>
      </c>
    </row>
    <row r="11" spans="1:9" ht="12.75">
      <c r="A11" t="s">
        <v>20</v>
      </c>
      <c r="B11">
        <v>0.4653</v>
      </c>
      <c r="C11" s="1">
        <f t="shared" si="0"/>
        <v>0.7755</v>
      </c>
      <c r="D11" s="1">
        <f t="shared" si="1"/>
        <v>48.7755</v>
      </c>
      <c r="E11" s="5" t="s">
        <v>121</v>
      </c>
      <c r="F11" t="s">
        <v>21</v>
      </c>
      <c r="G11">
        <v>0.0999</v>
      </c>
      <c r="H11" s="1">
        <f t="shared" si="2"/>
        <v>0.1665</v>
      </c>
      <c r="I11" s="1">
        <f>(H11+128)</f>
        <v>128.1665</v>
      </c>
    </row>
    <row r="12" spans="1:9" ht="12.75">
      <c r="A12" t="s">
        <v>22</v>
      </c>
      <c r="B12">
        <v>0.4901</v>
      </c>
      <c r="C12" s="1">
        <f t="shared" si="0"/>
        <v>0.8168333333333333</v>
      </c>
      <c r="D12" s="1">
        <f t="shared" si="1"/>
        <v>48.816833333333335</v>
      </c>
      <c r="E12" s="5" t="s">
        <v>124</v>
      </c>
      <c r="F12" t="s">
        <v>23</v>
      </c>
      <c r="G12">
        <v>0.4014</v>
      </c>
      <c r="H12" s="1">
        <f t="shared" si="2"/>
        <v>0.669</v>
      </c>
      <c r="I12" s="1">
        <f>(H12+128)</f>
        <v>128.669</v>
      </c>
    </row>
    <row r="13" spans="1:9" ht="12.75">
      <c r="A13" t="s">
        <v>24</v>
      </c>
      <c r="B13">
        <v>0.5155</v>
      </c>
      <c r="C13" s="1">
        <f t="shared" si="0"/>
        <v>0.8591666666666666</v>
      </c>
      <c r="D13" s="1">
        <f t="shared" si="1"/>
        <v>48.85916666666667</v>
      </c>
      <c r="E13" s="5" t="s">
        <v>127</v>
      </c>
      <c r="F13" t="s">
        <v>25</v>
      </c>
      <c r="G13">
        <v>0.1012</v>
      </c>
      <c r="H13" s="1">
        <f t="shared" si="2"/>
        <v>0.16866666666666666</v>
      </c>
      <c r="I13" s="1">
        <f>(H13+129)</f>
        <v>129.16866666666667</v>
      </c>
    </row>
    <row r="14" spans="1:9" ht="12.75">
      <c r="A14" t="s">
        <v>26</v>
      </c>
      <c r="B14">
        <v>0.5353</v>
      </c>
      <c r="C14" s="1">
        <f t="shared" si="0"/>
        <v>0.8921666666666667</v>
      </c>
      <c r="D14" s="1">
        <f t="shared" si="1"/>
        <v>48.89216666666667</v>
      </c>
      <c r="E14" s="5" t="s">
        <v>130</v>
      </c>
      <c r="F14" t="s">
        <v>27</v>
      </c>
      <c r="G14">
        <v>0.4004</v>
      </c>
      <c r="H14" s="1">
        <f t="shared" si="2"/>
        <v>0.6673333333333333</v>
      </c>
      <c r="I14" s="1">
        <f>(H14+129)</f>
        <v>129.66733333333335</v>
      </c>
    </row>
    <row r="15" spans="1:9" ht="12.75">
      <c r="A15" t="s">
        <v>28</v>
      </c>
      <c r="B15">
        <v>0.5593</v>
      </c>
      <c r="C15" s="1">
        <f t="shared" si="0"/>
        <v>0.9321666666666667</v>
      </c>
      <c r="D15" s="1">
        <f t="shared" si="1"/>
        <v>48.93216666666667</v>
      </c>
      <c r="E15" s="5" t="s">
        <v>133</v>
      </c>
      <c r="F15" t="s">
        <v>29</v>
      </c>
      <c r="G15">
        <v>0.101</v>
      </c>
      <c r="H15" s="1">
        <f t="shared" si="2"/>
        <v>0.16833333333333336</v>
      </c>
      <c r="I15" s="1">
        <f>(H15+130)</f>
        <v>130.16833333333332</v>
      </c>
    </row>
    <row r="16" spans="1:9" ht="12.75">
      <c r="A16" t="s">
        <v>30</v>
      </c>
      <c r="B16">
        <v>0.5817</v>
      </c>
      <c r="C16" s="1">
        <f t="shared" si="0"/>
        <v>0.9695</v>
      </c>
      <c r="D16" s="1">
        <f t="shared" si="1"/>
        <v>48.9695</v>
      </c>
      <c r="E16" s="5" t="s">
        <v>136</v>
      </c>
      <c r="F16" t="s">
        <v>31</v>
      </c>
      <c r="G16">
        <v>0.4038</v>
      </c>
      <c r="H16" s="1">
        <f t="shared" si="2"/>
        <v>0.673</v>
      </c>
      <c r="I16" s="1">
        <f>(H16+130)</f>
        <v>130.673</v>
      </c>
    </row>
    <row r="17" spans="1:9" ht="12.75">
      <c r="A17" t="s">
        <v>32</v>
      </c>
      <c r="B17">
        <v>0.5825</v>
      </c>
      <c r="C17" s="1">
        <f t="shared" si="0"/>
        <v>0.9708333333333333</v>
      </c>
      <c r="D17" s="1">
        <f t="shared" si="1"/>
        <v>48.97083333333333</v>
      </c>
      <c r="E17" s="5" t="s">
        <v>136</v>
      </c>
      <c r="F17" t="s">
        <v>33</v>
      </c>
      <c r="G17">
        <v>0.3987</v>
      </c>
      <c r="H17" s="1">
        <f t="shared" si="2"/>
        <v>0.6645</v>
      </c>
      <c r="I17" s="1">
        <f>(H17+130)</f>
        <v>130.6645</v>
      </c>
    </row>
    <row r="18" spans="1:9" ht="12.75">
      <c r="A18" t="s">
        <v>34</v>
      </c>
      <c r="B18">
        <v>0.5814</v>
      </c>
      <c r="C18" s="1">
        <f t="shared" si="0"/>
        <v>0.969</v>
      </c>
      <c r="D18" s="1">
        <f t="shared" si="1"/>
        <v>48.969</v>
      </c>
      <c r="E18" s="5" t="s">
        <v>136</v>
      </c>
      <c r="F18" t="s">
        <v>35</v>
      </c>
      <c r="G18">
        <v>0.4017</v>
      </c>
      <c r="H18" s="1">
        <f t="shared" si="2"/>
        <v>0.6695</v>
      </c>
      <c r="I18" s="1">
        <f>(H18+130)</f>
        <v>130.6695</v>
      </c>
    </row>
    <row r="19" spans="1:9" ht="12.75">
      <c r="A19" t="s">
        <v>36</v>
      </c>
      <c r="B19">
        <v>0.5823</v>
      </c>
      <c r="C19" s="1">
        <f t="shared" si="0"/>
        <v>0.9705</v>
      </c>
      <c r="D19" s="1">
        <f t="shared" si="1"/>
        <v>48.9705</v>
      </c>
      <c r="E19" s="5" t="s">
        <v>136</v>
      </c>
      <c r="F19" t="s">
        <v>37</v>
      </c>
      <c r="G19">
        <v>0.4006</v>
      </c>
      <c r="H19" s="1">
        <f t="shared" si="2"/>
        <v>0.6676666666666667</v>
      </c>
      <c r="I19" s="1">
        <f>(H19+130)</f>
        <v>130.66766666666666</v>
      </c>
    </row>
    <row r="20" spans="1:9" ht="12.75">
      <c r="A20" t="s">
        <v>38</v>
      </c>
      <c r="B20">
        <v>0.0258</v>
      </c>
      <c r="C20" s="1">
        <f t="shared" si="0"/>
        <v>0.043000000000000003</v>
      </c>
      <c r="D20" s="1">
        <f>C20+49</f>
        <v>49.043</v>
      </c>
      <c r="E20" s="5" t="s">
        <v>139</v>
      </c>
      <c r="F20" t="s">
        <v>39</v>
      </c>
      <c r="G20">
        <v>0.4014</v>
      </c>
      <c r="H20" s="1">
        <f t="shared" si="2"/>
        <v>0.669</v>
      </c>
      <c r="I20" s="1">
        <f>(H20+131)</f>
        <v>131.669</v>
      </c>
    </row>
    <row r="21" spans="1:9" ht="12.75">
      <c r="A21" t="s">
        <v>40</v>
      </c>
      <c r="B21">
        <v>0.0749</v>
      </c>
      <c r="C21" s="1">
        <f t="shared" si="0"/>
        <v>0.12483333333333332</v>
      </c>
      <c r="D21" s="1">
        <f aca="true" t="shared" si="4" ref="D21:D42">C21+49</f>
        <v>49.124833333333335</v>
      </c>
      <c r="E21" s="5" t="s">
        <v>142</v>
      </c>
      <c r="F21" t="s">
        <v>41</v>
      </c>
      <c r="G21">
        <v>0.3998</v>
      </c>
      <c r="H21" s="1">
        <f t="shared" si="2"/>
        <v>0.6663333333333333</v>
      </c>
      <c r="I21" s="1">
        <f>(H21+132)</f>
        <v>132.66633333333334</v>
      </c>
    </row>
    <row r="22" spans="1:9" ht="12.75">
      <c r="A22" t="s">
        <v>42</v>
      </c>
      <c r="B22">
        <v>0.1196</v>
      </c>
      <c r="C22" s="1">
        <f t="shared" si="0"/>
        <v>0.1993333333333333</v>
      </c>
      <c r="D22" s="1">
        <f t="shared" si="4"/>
        <v>49.199333333333335</v>
      </c>
      <c r="E22" s="5" t="s">
        <v>145</v>
      </c>
      <c r="F22" t="s">
        <v>43</v>
      </c>
      <c r="G22">
        <v>0.4004</v>
      </c>
      <c r="H22" s="1">
        <f t="shared" si="2"/>
        <v>0.6673333333333333</v>
      </c>
      <c r="I22" s="1">
        <f>(H22+133)</f>
        <v>133.66733333333335</v>
      </c>
    </row>
    <row r="23" spans="1:9" ht="12.75">
      <c r="A23" t="s">
        <v>44</v>
      </c>
      <c r="B23">
        <v>0.1687</v>
      </c>
      <c r="C23" s="1">
        <f t="shared" si="0"/>
        <v>0.2811666666666666</v>
      </c>
      <c r="D23" s="1">
        <f t="shared" si="4"/>
        <v>49.281166666666664</v>
      </c>
      <c r="E23" s="5" t="s">
        <v>148</v>
      </c>
      <c r="F23" t="s">
        <v>45</v>
      </c>
      <c r="G23">
        <v>0.3987</v>
      </c>
      <c r="H23" s="1">
        <f t="shared" si="2"/>
        <v>0.6645</v>
      </c>
      <c r="I23" s="1">
        <f>(H23+134)</f>
        <v>134.6645</v>
      </c>
    </row>
    <row r="24" spans="1:9" ht="12.75">
      <c r="A24" t="s">
        <v>46</v>
      </c>
      <c r="B24">
        <v>0.1702</v>
      </c>
      <c r="C24" s="1">
        <f t="shared" si="0"/>
        <v>0.2836666666666667</v>
      </c>
      <c r="D24" s="1">
        <f t="shared" si="4"/>
        <v>49.28366666666667</v>
      </c>
      <c r="E24" s="5" t="s">
        <v>148</v>
      </c>
      <c r="F24" t="s">
        <v>47</v>
      </c>
      <c r="G24">
        <v>0.3993</v>
      </c>
      <c r="H24" s="1">
        <f t="shared" si="2"/>
        <v>0.6655</v>
      </c>
      <c r="I24" s="1">
        <f>(H24+134)</f>
        <v>134.6655</v>
      </c>
    </row>
    <row r="25" spans="1:9" ht="12.75">
      <c r="A25" t="s">
        <v>48</v>
      </c>
      <c r="B25">
        <v>0.1709</v>
      </c>
      <c r="C25" s="1">
        <f t="shared" si="0"/>
        <v>0.2848333333333333</v>
      </c>
      <c r="D25" s="1">
        <f t="shared" si="4"/>
        <v>49.28483333333333</v>
      </c>
      <c r="E25" s="5" t="s">
        <v>148</v>
      </c>
      <c r="F25" t="s">
        <v>49</v>
      </c>
      <c r="G25">
        <v>0.3998</v>
      </c>
      <c r="H25" s="1">
        <f t="shared" si="2"/>
        <v>0.6663333333333333</v>
      </c>
      <c r="I25" s="1">
        <f>(H25+134)</f>
        <v>134.66633333333334</v>
      </c>
    </row>
    <row r="26" spans="1:9" ht="12.75">
      <c r="A26" t="s">
        <v>50</v>
      </c>
      <c r="B26">
        <v>0.1693</v>
      </c>
      <c r="C26" s="1">
        <f t="shared" si="0"/>
        <v>0.2821666666666667</v>
      </c>
      <c r="D26" s="1">
        <f t="shared" si="4"/>
        <v>49.28216666666667</v>
      </c>
      <c r="E26" s="5" t="s">
        <v>148</v>
      </c>
      <c r="F26" t="s">
        <v>47</v>
      </c>
      <c r="G26">
        <v>0.3993</v>
      </c>
      <c r="H26" s="1">
        <f t="shared" si="2"/>
        <v>0.6655</v>
      </c>
      <c r="I26" s="1">
        <f>(H26+134)</f>
        <v>134.6655</v>
      </c>
    </row>
    <row r="27" spans="1:9" ht="12.75">
      <c r="A27" t="s">
        <v>51</v>
      </c>
      <c r="B27">
        <v>0.209</v>
      </c>
      <c r="C27" s="1">
        <f t="shared" si="0"/>
        <v>0.34833333333333333</v>
      </c>
      <c r="D27" s="1">
        <f t="shared" si="4"/>
        <v>49.348333333333336</v>
      </c>
      <c r="E27" s="5" t="s">
        <v>151</v>
      </c>
      <c r="F27" t="s">
        <v>52</v>
      </c>
      <c r="G27">
        <v>0.4024</v>
      </c>
      <c r="H27" s="1">
        <f t="shared" si="2"/>
        <v>0.6706666666666666</v>
      </c>
      <c r="I27" s="1">
        <f>(H27+135)</f>
        <v>135.67066666666668</v>
      </c>
    </row>
    <row r="28" spans="1:9" ht="12.75">
      <c r="A28" t="s">
        <v>53</v>
      </c>
      <c r="B28">
        <v>0.2604</v>
      </c>
      <c r="C28" s="1">
        <f t="shared" si="0"/>
        <v>0.43400000000000005</v>
      </c>
      <c r="D28" s="1">
        <f t="shared" si="4"/>
        <v>49.434</v>
      </c>
      <c r="E28" s="5" t="s">
        <v>154</v>
      </c>
      <c r="F28" t="s">
        <v>54</v>
      </c>
      <c r="G28">
        <v>0.4014</v>
      </c>
      <c r="H28" s="1">
        <f t="shared" si="2"/>
        <v>0.669</v>
      </c>
      <c r="I28" s="1">
        <f>(H28+136)</f>
        <v>136.669</v>
      </c>
    </row>
    <row r="29" spans="1:9" ht="12.75">
      <c r="A29" t="s">
        <v>55</v>
      </c>
      <c r="B29">
        <v>0.3007</v>
      </c>
      <c r="C29" s="1">
        <f t="shared" si="0"/>
        <v>0.5011666666666668</v>
      </c>
      <c r="D29" s="1">
        <f t="shared" si="4"/>
        <v>49.50116666666667</v>
      </c>
      <c r="E29" s="5" t="s">
        <v>157</v>
      </c>
      <c r="F29" t="s">
        <v>56</v>
      </c>
      <c r="G29">
        <v>0.4001</v>
      </c>
      <c r="H29" s="1">
        <f t="shared" si="2"/>
        <v>0.6668333333333333</v>
      </c>
      <c r="I29" s="1">
        <f>(H29+137)</f>
        <v>137.66683333333333</v>
      </c>
    </row>
    <row r="30" spans="1:9" ht="12.75">
      <c r="A30" t="s">
        <v>57</v>
      </c>
      <c r="B30">
        <v>0.3385</v>
      </c>
      <c r="C30" s="1">
        <f t="shared" si="0"/>
        <v>0.5641666666666667</v>
      </c>
      <c r="D30" s="1">
        <f t="shared" si="4"/>
        <v>49.564166666666665</v>
      </c>
      <c r="E30" s="5" t="s">
        <v>160</v>
      </c>
      <c r="F30" t="s">
        <v>58</v>
      </c>
      <c r="G30">
        <v>0.4013</v>
      </c>
      <c r="H30" s="1">
        <f t="shared" si="2"/>
        <v>0.6688333333333333</v>
      </c>
      <c r="I30" s="1">
        <f>(H30+138)</f>
        <v>138.66883333333334</v>
      </c>
    </row>
    <row r="31" spans="1:9" ht="12.75">
      <c r="A31" t="s">
        <v>59</v>
      </c>
      <c r="B31">
        <v>0.3398</v>
      </c>
      <c r="C31" s="1">
        <f t="shared" si="0"/>
        <v>0.5663333333333332</v>
      </c>
      <c r="D31" s="1">
        <f t="shared" si="4"/>
        <v>49.56633333333333</v>
      </c>
      <c r="E31" s="5" t="s">
        <v>160</v>
      </c>
      <c r="F31" t="s">
        <v>60</v>
      </c>
      <c r="G31">
        <v>0.4015</v>
      </c>
      <c r="H31" s="1">
        <f t="shared" si="2"/>
        <v>0.6691666666666668</v>
      </c>
      <c r="I31" s="1">
        <f>(H31+138)</f>
        <v>138.66916666666665</v>
      </c>
    </row>
    <row r="32" spans="1:9" ht="12.75">
      <c r="A32" t="s">
        <v>61</v>
      </c>
      <c r="B32">
        <v>0.3396</v>
      </c>
      <c r="C32" s="1">
        <f t="shared" si="0"/>
        <v>0.5660000000000001</v>
      </c>
      <c r="D32" s="1">
        <f t="shared" si="4"/>
        <v>49.566</v>
      </c>
      <c r="E32" s="5" t="s">
        <v>160</v>
      </c>
      <c r="F32" t="s">
        <v>62</v>
      </c>
      <c r="G32">
        <v>0.3978</v>
      </c>
      <c r="H32" s="1">
        <f t="shared" si="2"/>
        <v>0.663</v>
      </c>
      <c r="I32" s="1">
        <f>(H32+138)</f>
        <v>138.663</v>
      </c>
    </row>
    <row r="33" spans="1:9" ht="12.75">
      <c r="A33" t="s">
        <v>63</v>
      </c>
      <c r="B33">
        <v>0.3395</v>
      </c>
      <c r="C33" s="1">
        <f t="shared" si="0"/>
        <v>0.5658333333333334</v>
      </c>
      <c r="D33" s="1">
        <f t="shared" si="4"/>
        <v>49.56583333333333</v>
      </c>
      <c r="E33" s="5" t="s">
        <v>160</v>
      </c>
      <c r="F33" t="s">
        <v>64</v>
      </c>
      <c r="G33">
        <v>0.3985</v>
      </c>
      <c r="H33" s="1">
        <f t="shared" si="2"/>
        <v>0.6641666666666667</v>
      </c>
      <c r="I33" s="1">
        <f>(H33+138)</f>
        <v>138.66416666666666</v>
      </c>
    </row>
    <row r="34" spans="1:9" ht="12.75">
      <c r="A34" t="s">
        <v>65</v>
      </c>
      <c r="B34">
        <v>0.379</v>
      </c>
      <c r="C34" s="1">
        <f t="shared" si="0"/>
        <v>0.6316666666666666</v>
      </c>
      <c r="D34" s="1">
        <f t="shared" si="4"/>
        <v>49.63166666666667</v>
      </c>
      <c r="E34" s="5" t="s">
        <v>163</v>
      </c>
      <c r="F34" t="s">
        <v>66</v>
      </c>
      <c r="G34">
        <v>0.4019</v>
      </c>
      <c r="H34" s="1">
        <f t="shared" si="2"/>
        <v>0.6698333333333333</v>
      </c>
      <c r="I34" s="1">
        <f>(H34+139)</f>
        <v>139.66983333333334</v>
      </c>
    </row>
    <row r="35" spans="1:9" ht="12.75">
      <c r="A35" t="s">
        <v>67</v>
      </c>
      <c r="B35">
        <v>0.4595</v>
      </c>
      <c r="C35" s="1">
        <f t="shared" si="0"/>
        <v>0.7658333333333334</v>
      </c>
      <c r="D35" s="1">
        <f t="shared" si="4"/>
        <v>49.76583333333333</v>
      </c>
      <c r="E35" s="5" t="s">
        <v>169</v>
      </c>
      <c r="F35" t="s">
        <v>68</v>
      </c>
      <c r="G35">
        <v>0.4003</v>
      </c>
      <c r="H35" s="1">
        <f t="shared" si="2"/>
        <v>0.6671666666666667</v>
      </c>
      <c r="I35" s="1">
        <f>(H35+141)</f>
        <v>141.66716666666667</v>
      </c>
    </row>
    <row r="36" spans="1:9" ht="12.75">
      <c r="A36" t="s">
        <v>69</v>
      </c>
      <c r="B36">
        <v>0.5008</v>
      </c>
      <c r="C36" s="1">
        <f t="shared" si="0"/>
        <v>0.8346666666666668</v>
      </c>
      <c r="D36" s="1">
        <f t="shared" si="4"/>
        <v>49.834666666666664</v>
      </c>
      <c r="E36" s="5" t="s">
        <v>172</v>
      </c>
      <c r="F36" t="s">
        <v>70</v>
      </c>
      <c r="G36">
        <v>0.399</v>
      </c>
      <c r="H36" s="1">
        <f t="shared" si="2"/>
        <v>0.6650000000000001</v>
      </c>
      <c r="I36" s="1">
        <f>(H36+142)</f>
        <v>142.665</v>
      </c>
    </row>
    <row r="37" spans="1:9" ht="12.75">
      <c r="A37" t="s">
        <v>71</v>
      </c>
      <c r="B37">
        <v>0</v>
      </c>
      <c r="C37" s="1">
        <f t="shared" si="0"/>
        <v>0</v>
      </c>
      <c r="D37" s="1">
        <f>C37+50</f>
        <v>50</v>
      </c>
      <c r="E37" s="5" t="s">
        <v>175</v>
      </c>
      <c r="F37" t="s">
        <v>72</v>
      </c>
      <c r="G37">
        <v>0.3632</v>
      </c>
      <c r="H37" s="1">
        <f t="shared" si="2"/>
        <v>0.6053333333333334</v>
      </c>
      <c r="I37" s="1">
        <f>(H37+143)</f>
        <v>143.60533333333333</v>
      </c>
    </row>
    <row r="38" spans="1:9" ht="12.75">
      <c r="A38" t="s">
        <v>73</v>
      </c>
      <c r="B38">
        <v>0.5999</v>
      </c>
      <c r="C38" s="1">
        <f t="shared" si="0"/>
        <v>0.9998333333333334</v>
      </c>
      <c r="D38" s="1">
        <f t="shared" si="4"/>
        <v>49.999833333333335</v>
      </c>
      <c r="E38" s="5" t="s">
        <v>177</v>
      </c>
      <c r="F38" t="s">
        <v>74</v>
      </c>
      <c r="G38">
        <v>0.1829</v>
      </c>
      <c r="H38" s="1">
        <f t="shared" si="2"/>
        <v>0.30483333333333335</v>
      </c>
      <c r="I38" s="1">
        <f>(H38+144)</f>
        <v>144.30483333333333</v>
      </c>
    </row>
    <row r="39" spans="1:9" ht="12.75">
      <c r="A39" t="s">
        <v>75</v>
      </c>
      <c r="B39">
        <v>0.0003</v>
      </c>
      <c r="C39" s="1">
        <f t="shared" si="0"/>
        <v>0.0005</v>
      </c>
      <c r="D39" s="1">
        <f>C39+50</f>
        <v>50.0005</v>
      </c>
      <c r="E39" s="5" t="s">
        <v>179</v>
      </c>
      <c r="F39" t="s">
        <v>76</v>
      </c>
      <c r="G39">
        <v>0.0008</v>
      </c>
      <c r="H39" s="1">
        <f t="shared" si="2"/>
        <v>0.0013333333333333333</v>
      </c>
      <c r="I39" s="1">
        <f>(H39+145)</f>
        <v>145.00133333333332</v>
      </c>
    </row>
    <row r="40" spans="1:9" ht="12.75">
      <c r="A40" t="s">
        <v>77</v>
      </c>
      <c r="B40">
        <v>0.5978</v>
      </c>
      <c r="C40" s="1">
        <f t="shared" si="0"/>
        <v>0.9963333333333334</v>
      </c>
      <c r="D40" s="1">
        <f t="shared" si="4"/>
        <v>49.99633333333333</v>
      </c>
      <c r="E40" s="5" t="s">
        <v>179</v>
      </c>
      <c r="F40" t="s">
        <v>78</v>
      </c>
      <c r="G40">
        <v>0.0016</v>
      </c>
      <c r="H40" s="1">
        <f t="shared" si="2"/>
        <v>0.0026666666666666666</v>
      </c>
      <c r="I40" s="1">
        <f>(H40+145)</f>
        <v>145.00266666666667</v>
      </c>
    </row>
    <row r="41" spans="1:9" ht="12.75">
      <c r="A41" t="s">
        <v>79</v>
      </c>
      <c r="B41">
        <v>0.0008</v>
      </c>
      <c r="C41" s="1">
        <f t="shared" si="0"/>
        <v>0.0013333333333333333</v>
      </c>
      <c r="D41" s="1">
        <f>C41+50</f>
        <v>50.001333333333335</v>
      </c>
      <c r="E41" s="5" t="s">
        <v>179</v>
      </c>
      <c r="F41" t="s">
        <v>80</v>
      </c>
      <c r="G41">
        <v>0.5976</v>
      </c>
      <c r="H41" s="1">
        <f t="shared" si="2"/>
        <v>0.9960000000000001</v>
      </c>
      <c r="I41" s="1">
        <f>(H41+144)</f>
        <v>144.996</v>
      </c>
    </row>
    <row r="42" spans="1:9" ht="12.75">
      <c r="A42" t="s">
        <v>81</v>
      </c>
      <c r="B42">
        <v>0.5995</v>
      </c>
      <c r="C42" s="1">
        <f t="shared" si="0"/>
        <v>0.9991666666666668</v>
      </c>
      <c r="D42" s="1">
        <f t="shared" si="4"/>
        <v>49.99916666666667</v>
      </c>
      <c r="E42" s="5" t="s">
        <v>179</v>
      </c>
      <c r="F42" t="s">
        <v>82</v>
      </c>
      <c r="G42">
        <v>0.5993</v>
      </c>
      <c r="H42" s="1">
        <f t="shared" si="2"/>
        <v>0.9988333333333335</v>
      </c>
      <c r="I42" s="1">
        <f>(H42+144)</f>
        <v>144.99883333333332</v>
      </c>
    </row>
    <row r="43" spans="1:9" ht="12.75">
      <c r="A43" t="s">
        <v>83</v>
      </c>
      <c r="B43">
        <v>0.0014</v>
      </c>
      <c r="C43" s="1">
        <f t="shared" si="0"/>
        <v>0.002333333333333333</v>
      </c>
      <c r="D43" s="1">
        <f>C43+50</f>
        <v>50.00233333333333</v>
      </c>
      <c r="E43" s="5" t="s">
        <v>179</v>
      </c>
      <c r="F43" t="s">
        <v>84</v>
      </c>
      <c r="G43">
        <v>0.0006</v>
      </c>
      <c r="H43" s="1">
        <f t="shared" si="2"/>
        <v>0.001</v>
      </c>
      <c r="I43" s="1">
        <f>(H43+145)</f>
        <v>145.001</v>
      </c>
    </row>
    <row r="44" spans="1:9" ht="12.75">
      <c r="A44" t="s">
        <v>85</v>
      </c>
      <c r="B44">
        <v>0.0049</v>
      </c>
      <c r="C44" s="1">
        <f t="shared" si="0"/>
        <v>0.008166666666666666</v>
      </c>
      <c r="D44" s="1">
        <f>C44+50</f>
        <v>50.00816666666667</v>
      </c>
      <c r="E44" s="5" t="s">
        <v>179</v>
      </c>
      <c r="F44" t="s">
        <v>86</v>
      </c>
      <c r="G44">
        <v>0.587</v>
      </c>
      <c r="H44" s="1">
        <f t="shared" si="2"/>
        <v>0.9783333333333333</v>
      </c>
      <c r="I44" s="1">
        <f>(H44+144)</f>
        <v>144.97833333333332</v>
      </c>
    </row>
    <row r="45" spans="1:9" ht="12.75">
      <c r="A45" t="s">
        <v>81</v>
      </c>
      <c r="B45">
        <v>0.5995</v>
      </c>
      <c r="C45" s="1">
        <f t="shared" si="0"/>
        <v>0.9991666666666668</v>
      </c>
      <c r="D45" s="1">
        <f>C45+49</f>
        <v>49.99916666666667</v>
      </c>
      <c r="E45" s="5" t="s">
        <v>179</v>
      </c>
      <c r="F45" t="s">
        <v>87</v>
      </c>
      <c r="G45">
        <v>0.5995</v>
      </c>
      <c r="H45" s="1">
        <f t="shared" si="2"/>
        <v>0.9991666666666668</v>
      </c>
      <c r="I45" s="1">
        <f>(H45+144)</f>
        <v>144.99916666666667</v>
      </c>
    </row>
    <row r="46" spans="1:9" ht="12.75">
      <c r="A46" t="s">
        <v>88</v>
      </c>
      <c r="B46">
        <v>0.0006</v>
      </c>
      <c r="C46" s="1">
        <f t="shared" si="0"/>
        <v>0.001</v>
      </c>
      <c r="D46" s="1">
        <f>C46+50</f>
        <v>50.001</v>
      </c>
      <c r="E46" s="5" t="s">
        <v>179</v>
      </c>
      <c r="F46" t="s">
        <v>89</v>
      </c>
      <c r="G46">
        <v>0.0026</v>
      </c>
      <c r="H46" s="1">
        <f t="shared" si="2"/>
        <v>0.004333333333333333</v>
      </c>
      <c r="I46" s="1">
        <f>(H46+145)</f>
        <v>145.00433333333334</v>
      </c>
    </row>
    <row r="47" spans="1:9" ht="12.75">
      <c r="A47" t="s">
        <v>71</v>
      </c>
      <c r="B47">
        <v>0</v>
      </c>
      <c r="C47" s="1">
        <f t="shared" si="0"/>
        <v>0</v>
      </c>
      <c r="D47" s="1">
        <f>C47+50</f>
        <v>50</v>
      </c>
      <c r="E47" s="5" t="s">
        <v>179</v>
      </c>
      <c r="F47" t="s">
        <v>90</v>
      </c>
      <c r="G47">
        <v>0.0029</v>
      </c>
      <c r="H47" s="1">
        <f t="shared" si="2"/>
        <v>0.004833333333333333</v>
      </c>
      <c r="I47" s="1">
        <f>(H47+145)</f>
        <v>145.00483333333332</v>
      </c>
    </row>
    <row r="48" spans="3:9" ht="12.75">
      <c r="C48" s="1"/>
      <c r="D48" s="1"/>
      <c r="H48" s="1"/>
      <c r="I48" s="1"/>
    </row>
    <row r="49" spans="3:9" ht="12.75">
      <c r="C49" s="1"/>
      <c r="D49" s="1"/>
      <c r="H49" s="1"/>
      <c r="I49" s="1"/>
    </row>
    <row r="50" spans="1:9" ht="12.75">
      <c r="A50" t="s">
        <v>181</v>
      </c>
      <c r="C50" s="1"/>
      <c r="D50" s="1"/>
      <c r="H50" s="1"/>
      <c r="I50" s="1"/>
    </row>
    <row r="51" spans="1:9" ht="12.75">
      <c r="A51" t="s">
        <v>182</v>
      </c>
      <c r="B51" s="1">
        <v>0.3946</v>
      </c>
      <c r="C51" s="1">
        <f aca="true" t="shared" si="5" ref="C51:C62">B51*100/60</f>
        <v>0.6576666666666667</v>
      </c>
      <c r="D51" s="1">
        <f>C51+48</f>
        <v>48.657666666666664</v>
      </c>
      <c r="E51" s="5" t="s">
        <v>112</v>
      </c>
      <c r="F51" t="s">
        <v>183</v>
      </c>
      <c r="G51" s="1">
        <v>0.3846</v>
      </c>
      <c r="H51" s="1">
        <f aca="true" t="shared" si="6" ref="H51:H62">G51*100/60</f>
        <v>0.641</v>
      </c>
      <c r="I51" s="1">
        <f>(H51+126)</f>
        <v>126.641</v>
      </c>
    </row>
    <row r="52" spans="1:9" ht="12.75">
      <c r="A52" t="s">
        <v>184</v>
      </c>
      <c r="B52" s="1">
        <v>0.3885</v>
      </c>
      <c r="C52" s="1">
        <f t="shared" si="5"/>
        <v>0.6475000000000001</v>
      </c>
      <c r="D52" s="1">
        <f>C52+48</f>
        <v>48.6475</v>
      </c>
      <c r="E52" s="5" t="s">
        <v>112</v>
      </c>
      <c r="F52" t="s">
        <v>185</v>
      </c>
      <c r="G52" s="1">
        <v>0.3985</v>
      </c>
      <c r="H52" s="1">
        <f t="shared" si="6"/>
        <v>0.6641666666666667</v>
      </c>
      <c r="I52" s="1">
        <f>(H52+126)</f>
        <v>126.66416666666667</v>
      </c>
    </row>
    <row r="53" spans="1:9" ht="12.75">
      <c r="A53" t="s">
        <v>186</v>
      </c>
      <c r="B53" s="1">
        <v>0.5849</v>
      </c>
      <c r="C53" s="1">
        <f t="shared" si="5"/>
        <v>0.9748333333333332</v>
      </c>
      <c r="D53" s="1">
        <f>C53+48</f>
        <v>48.974833333333336</v>
      </c>
      <c r="E53" s="5" t="s">
        <v>136</v>
      </c>
      <c r="F53" t="s">
        <v>187</v>
      </c>
      <c r="G53" s="1">
        <v>0.3977</v>
      </c>
      <c r="H53" s="1">
        <f t="shared" si="6"/>
        <v>0.6628333333333334</v>
      </c>
      <c r="I53" s="1">
        <f>(H53+130)</f>
        <v>130.66283333333334</v>
      </c>
    </row>
    <row r="54" spans="1:9" ht="12.75">
      <c r="A54" t="s">
        <v>188</v>
      </c>
      <c r="B54" s="1">
        <v>0.5834</v>
      </c>
      <c r="C54" s="1">
        <f t="shared" si="5"/>
        <v>0.9723333333333334</v>
      </c>
      <c r="D54" s="1">
        <f>C54+48</f>
        <v>48.97233333333333</v>
      </c>
      <c r="E54" s="5" t="s">
        <v>136</v>
      </c>
      <c r="F54" t="s">
        <v>189</v>
      </c>
      <c r="G54" s="1">
        <v>0.401</v>
      </c>
      <c r="H54" s="1">
        <f t="shared" si="6"/>
        <v>0.6683333333333333</v>
      </c>
      <c r="I54" s="1">
        <f>(H54+130)</f>
        <v>130.66833333333332</v>
      </c>
    </row>
    <row r="55" spans="1:9" ht="12.75">
      <c r="A55" t="s">
        <v>190</v>
      </c>
      <c r="B55" s="1">
        <v>0.1673</v>
      </c>
      <c r="C55" s="1">
        <f t="shared" si="5"/>
        <v>0.2788333333333333</v>
      </c>
      <c r="D55" s="1">
        <f>C55+49</f>
        <v>49.27883333333333</v>
      </c>
      <c r="E55" s="5" t="s">
        <v>148</v>
      </c>
      <c r="F55" t="s">
        <v>191</v>
      </c>
      <c r="G55" s="1">
        <v>0.3964</v>
      </c>
      <c r="H55" s="1">
        <f t="shared" si="6"/>
        <v>0.6606666666666666</v>
      </c>
      <c r="I55" s="1">
        <f>(H55+134)</f>
        <v>134.66066666666666</v>
      </c>
    </row>
    <row r="56" spans="1:9" ht="12.75">
      <c r="A56" t="s">
        <v>192</v>
      </c>
      <c r="B56" s="1">
        <v>0.1665</v>
      </c>
      <c r="C56" s="1">
        <f t="shared" si="5"/>
        <v>0.2775</v>
      </c>
      <c r="D56" s="1">
        <f aca="true" t="shared" si="7" ref="D56:D61">C56+49</f>
        <v>49.2775</v>
      </c>
      <c r="E56" s="5" t="s">
        <v>148</v>
      </c>
      <c r="F56" t="s">
        <v>193</v>
      </c>
      <c r="G56" s="1">
        <v>0.3968</v>
      </c>
      <c r="H56" s="1">
        <f t="shared" si="6"/>
        <v>0.6613333333333333</v>
      </c>
      <c r="I56" s="1">
        <f>(H56+134)</f>
        <v>134.66133333333335</v>
      </c>
    </row>
    <row r="57" spans="1:9" ht="12.75">
      <c r="A57" t="s">
        <v>194</v>
      </c>
      <c r="B57" s="1">
        <v>0.3381</v>
      </c>
      <c r="C57" s="1">
        <f t="shared" si="5"/>
        <v>0.5635</v>
      </c>
      <c r="D57" s="1">
        <f t="shared" si="7"/>
        <v>49.5635</v>
      </c>
      <c r="E57" s="5" t="s">
        <v>160</v>
      </c>
      <c r="F57" t="s">
        <v>195</v>
      </c>
      <c r="G57" s="1">
        <v>0.4023</v>
      </c>
      <c r="H57" s="1">
        <f t="shared" si="6"/>
        <v>0.6705</v>
      </c>
      <c r="I57" s="1">
        <f>(H57+138)</f>
        <v>138.6705</v>
      </c>
    </row>
    <row r="58" spans="1:9" ht="12.75">
      <c r="A58" t="s">
        <v>196</v>
      </c>
      <c r="B58" s="1">
        <v>0.3412</v>
      </c>
      <c r="C58" s="1">
        <f t="shared" si="5"/>
        <v>0.5686666666666667</v>
      </c>
      <c r="D58" s="1">
        <f t="shared" si="7"/>
        <v>49.568666666666665</v>
      </c>
      <c r="E58" s="5" t="s">
        <v>160</v>
      </c>
      <c r="F58" t="s">
        <v>197</v>
      </c>
      <c r="G58" s="1">
        <v>0.4101</v>
      </c>
      <c r="H58" s="1">
        <f t="shared" si="6"/>
        <v>0.6835000000000001</v>
      </c>
      <c r="I58" s="1">
        <f>(H58+138)</f>
        <v>138.6835</v>
      </c>
    </row>
    <row r="59" spans="1:9" ht="12.75">
      <c r="A59" t="s">
        <v>198</v>
      </c>
      <c r="B59" s="1">
        <v>0.0002</v>
      </c>
      <c r="C59" s="1">
        <f t="shared" si="5"/>
        <v>0.0003333333333333333</v>
      </c>
      <c r="D59" s="1">
        <f>C59+50</f>
        <v>50.00033333333333</v>
      </c>
      <c r="E59" s="5" t="s">
        <v>179</v>
      </c>
      <c r="F59" t="s">
        <v>199</v>
      </c>
      <c r="G59" s="1">
        <v>0.0012</v>
      </c>
      <c r="H59" s="1">
        <f t="shared" si="6"/>
        <v>0.002</v>
      </c>
      <c r="I59" s="1">
        <f>(H59+145)</f>
        <v>145.002</v>
      </c>
    </row>
    <row r="60" spans="1:9" ht="12.75">
      <c r="A60" t="s">
        <v>200</v>
      </c>
      <c r="B60" s="1">
        <v>0.0016</v>
      </c>
      <c r="C60" s="1">
        <f t="shared" si="5"/>
        <v>0.0026666666666666666</v>
      </c>
      <c r="D60" s="1">
        <f>C60+50</f>
        <v>50.00266666666667</v>
      </c>
      <c r="E60" s="5" t="s">
        <v>179</v>
      </c>
      <c r="F60" t="s">
        <v>201</v>
      </c>
      <c r="G60" s="1">
        <v>0.5955</v>
      </c>
      <c r="H60" s="1">
        <f t="shared" si="6"/>
        <v>0.9925</v>
      </c>
      <c r="I60" s="1">
        <f>(H60+144)</f>
        <v>144.9925</v>
      </c>
    </row>
    <row r="61" spans="1:9" ht="12.75">
      <c r="A61" t="s">
        <v>202</v>
      </c>
      <c r="B61" s="1">
        <v>0.5916</v>
      </c>
      <c r="C61" s="1">
        <f t="shared" si="5"/>
        <v>0.9860000000000001</v>
      </c>
      <c r="D61" s="1">
        <f t="shared" si="7"/>
        <v>49.986</v>
      </c>
      <c r="E61" s="5" t="s">
        <v>179</v>
      </c>
      <c r="F61" t="s">
        <v>203</v>
      </c>
      <c r="G61" s="1">
        <v>0.5921</v>
      </c>
      <c r="H61" s="1">
        <f t="shared" si="6"/>
        <v>0.9868333333333332</v>
      </c>
      <c r="I61" s="1">
        <f>(H61+144)</f>
        <v>144.98683333333332</v>
      </c>
    </row>
    <row r="62" spans="1:9" ht="12.75">
      <c r="A62" t="s">
        <v>83</v>
      </c>
      <c r="B62" s="1">
        <v>0.0014</v>
      </c>
      <c r="C62" s="1">
        <f t="shared" si="5"/>
        <v>0.002333333333333333</v>
      </c>
      <c r="D62" s="1">
        <f>C62+50</f>
        <v>50.00233333333333</v>
      </c>
      <c r="E62" s="5" t="s">
        <v>179</v>
      </c>
      <c r="F62" t="s">
        <v>204</v>
      </c>
      <c r="G62" s="1">
        <v>0.0043</v>
      </c>
      <c r="H62" s="1">
        <f t="shared" si="6"/>
        <v>0.007166666666666667</v>
      </c>
      <c r="I62" s="1">
        <f>(H62+145)</f>
        <v>145.00716666666668</v>
      </c>
    </row>
    <row r="65" spans="4:9" ht="12.75">
      <c r="D65">
        <v>51.16</v>
      </c>
      <c r="I65">
        <v>126</v>
      </c>
    </row>
    <row r="66" spans="4:9" ht="12.75">
      <c r="D66">
        <v>51.33</v>
      </c>
      <c r="I66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91</v>
      </c>
      <c r="G1" t="s">
        <v>92</v>
      </c>
      <c r="H1" t="s">
        <v>93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94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95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96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97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98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99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100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205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0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101</v>
      </c>
      <c r="F1" t="s">
        <v>1</v>
      </c>
    </row>
    <row r="2" spans="1:9" ht="12.75">
      <c r="A2" t="s">
        <v>102</v>
      </c>
      <c r="B2" s="1">
        <v>0.345</v>
      </c>
      <c r="C2" s="1">
        <f>B2*100/60</f>
        <v>0.575</v>
      </c>
      <c r="D2" s="1">
        <f>C2+48</f>
        <v>48.575</v>
      </c>
      <c r="E2" s="3" t="s">
        <v>103</v>
      </c>
      <c r="F2" t="s">
        <v>104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105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106</v>
      </c>
      <c r="F3" t="s">
        <v>107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108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109</v>
      </c>
      <c r="F4" t="s">
        <v>110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111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112</v>
      </c>
      <c r="F5" t="s">
        <v>113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114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115</v>
      </c>
      <c r="F6" t="s">
        <v>116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117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118</v>
      </c>
      <c r="F7" t="s">
        <v>119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120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121</v>
      </c>
      <c r="F8" t="s">
        <v>122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123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124</v>
      </c>
      <c r="F9" t="s">
        <v>125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126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127</v>
      </c>
      <c r="F10" t="s">
        <v>128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129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130</v>
      </c>
      <c r="F11" t="s">
        <v>131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132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133</v>
      </c>
      <c r="F12" t="s">
        <v>134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135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136</v>
      </c>
      <c r="F13" t="s">
        <v>137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138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139</v>
      </c>
      <c r="F14" t="s">
        <v>140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141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142</v>
      </c>
      <c r="F15" t="s">
        <v>143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144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145</v>
      </c>
      <c r="F16" t="s">
        <v>146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147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148</v>
      </c>
      <c r="F17" t="s">
        <v>149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150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151</v>
      </c>
      <c r="F18" t="s">
        <v>152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153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154</v>
      </c>
      <c r="F19" t="s">
        <v>155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156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157</v>
      </c>
      <c r="F20" t="s">
        <v>158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159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160</v>
      </c>
      <c r="F21" t="s">
        <v>161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162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163</v>
      </c>
      <c r="F22" t="s">
        <v>164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165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166</v>
      </c>
      <c r="F23" t="s">
        <v>167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168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169</v>
      </c>
      <c r="F24" t="s">
        <v>170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171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172</v>
      </c>
      <c r="F25" t="s">
        <v>173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174</v>
      </c>
      <c r="B26" s="1">
        <v>0</v>
      </c>
      <c r="C26" s="1">
        <f t="shared" si="0"/>
        <v>0</v>
      </c>
      <c r="D26" s="1">
        <f>C26+50</f>
        <v>50</v>
      </c>
      <c r="E26" s="3" t="s">
        <v>175</v>
      </c>
      <c r="F26" t="s">
        <v>176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174</v>
      </c>
      <c r="B27" s="1">
        <v>0</v>
      </c>
      <c r="C27" s="1">
        <f>B27*100/60</f>
        <v>0</v>
      </c>
      <c r="D27" s="1">
        <f>C27+50</f>
        <v>50</v>
      </c>
      <c r="E27" s="3" t="s">
        <v>177</v>
      </c>
      <c r="F27" t="s">
        <v>178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174</v>
      </c>
      <c r="B28" s="1">
        <v>0</v>
      </c>
      <c r="C28" s="1">
        <f t="shared" si="0"/>
        <v>0</v>
      </c>
      <c r="D28" s="1">
        <f>C28+50</f>
        <v>50</v>
      </c>
      <c r="E28" s="3" t="s">
        <v>179</v>
      </c>
      <c r="F28" t="s">
        <v>180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2001-04-11T18:43:46Z</cp:lastPrinted>
  <dcterms:created xsi:type="dcterms:W3CDTF">1999-02-22T12:30:57Z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