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755" activeTab="0"/>
  </bookViews>
  <sheets>
    <sheet name="Chart1" sheetId="1" r:id="rId1"/>
    <sheet name="a" sheetId="2" r:id="rId2"/>
    <sheet name="b" sheetId="3" r:id="rId3"/>
    <sheet name="c" sheetId="4" r:id="rId4"/>
  </sheets>
  <definedNames/>
  <calcPr fullCalcOnLoad="1"/>
</workbook>
</file>

<file path=xl/sharedStrings.xml><?xml version="1.0" encoding="utf-8"?>
<sst xmlns="http://schemas.openxmlformats.org/spreadsheetml/2006/main" count="253" uniqueCount="195">
  <si>
    <t>P1</t>
  </si>
  <si>
    <t>48°34.38</t>
  </si>
  <si>
    <t>125°29.93</t>
  </si>
  <si>
    <t>P2</t>
  </si>
  <si>
    <t>48°36.04</t>
  </si>
  <si>
    <t>125°59.91</t>
  </si>
  <si>
    <t>P3</t>
  </si>
  <si>
    <t>48°37.54</t>
  </si>
  <si>
    <t>126°19.99</t>
  </si>
  <si>
    <t>P4</t>
  </si>
  <si>
    <t>48°39.00</t>
  </si>
  <si>
    <t>126°40.11</t>
  </si>
  <si>
    <t>48°39.08</t>
  </si>
  <si>
    <t>48°38.99</t>
  </si>
  <si>
    <t>126°39.85</t>
  </si>
  <si>
    <t>48°38.94</t>
  </si>
  <si>
    <t>126°39.83</t>
  </si>
  <si>
    <t>P5</t>
  </si>
  <si>
    <t>48°41.45</t>
  </si>
  <si>
    <t>127°09.95</t>
  </si>
  <si>
    <t>P6</t>
  </si>
  <si>
    <t>48°44.58</t>
  </si>
  <si>
    <t>127°39.94</t>
  </si>
  <si>
    <t>P7</t>
  </si>
  <si>
    <t>48°46.61</t>
  </si>
  <si>
    <t>128°09.91</t>
  </si>
  <si>
    <t>P8</t>
  </si>
  <si>
    <t>48°48.94</t>
  </si>
  <si>
    <t>128°39.88</t>
  </si>
  <si>
    <t>P9</t>
  </si>
  <si>
    <t>48°51.43</t>
  </si>
  <si>
    <t>129°10.06</t>
  </si>
  <si>
    <t>P10</t>
  </si>
  <si>
    <t>48°53.76</t>
  </si>
  <si>
    <t>129°39.91</t>
  </si>
  <si>
    <t>P11</t>
  </si>
  <si>
    <t>48°56.00</t>
  </si>
  <si>
    <t>130°09.98</t>
  </si>
  <si>
    <t>P14</t>
  </si>
  <si>
    <t>49°07.37</t>
  </si>
  <si>
    <t>132°40.12</t>
  </si>
  <si>
    <t>P15</t>
  </si>
  <si>
    <t>49°11.89</t>
  </si>
  <si>
    <t>133°40.17</t>
  </si>
  <si>
    <t>P16</t>
  </si>
  <si>
    <t>49°16.95</t>
  </si>
  <si>
    <t>134°39.96</t>
  </si>
  <si>
    <t>49°17.07</t>
  </si>
  <si>
    <t>134°40.01</t>
  </si>
  <si>
    <t>49°16.98</t>
  </si>
  <si>
    <t>134°39.93</t>
  </si>
  <si>
    <t>P17</t>
  </si>
  <si>
    <t>49°20.99</t>
  </si>
  <si>
    <t>135°39.88</t>
  </si>
  <si>
    <t>P19</t>
  </si>
  <si>
    <t>49°30.13</t>
  </si>
  <si>
    <t>137°40.31</t>
  </si>
  <si>
    <t>P22</t>
  </si>
  <si>
    <t>49°38.18</t>
  </si>
  <si>
    <t>140°39.55</t>
  </si>
  <si>
    <t>P23</t>
  </si>
  <si>
    <t>49°45.94</t>
  </si>
  <si>
    <t>141°39.89</t>
  </si>
  <si>
    <t>P24</t>
  </si>
  <si>
    <t>49°50.24</t>
  </si>
  <si>
    <t>142°39.95</t>
  </si>
  <si>
    <t>P26</t>
  </si>
  <si>
    <t>49°59.89</t>
  </si>
  <si>
    <t>145°00.12</t>
  </si>
  <si>
    <t>49°59.27</t>
  </si>
  <si>
    <t>144°57.48</t>
  </si>
  <si>
    <t>P12</t>
  </si>
  <si>
    <t>48°58.21</t>
  </si>
  <si>
    <t>130°39.86</t>
  </si>
  <si>
    <t>48°58.16</t>
  </si>
  <si>
    <t>130°39.98</t>
  </si>
  <si>
    <t>48°59.12</t>
  </si>
  <si>
    <t>130°38.78</t>
  </si>
  <si>
    <t>48°58.13</t>
  </si>
  <si>
    <t>130°39.67</t>
  </si>
  <si>
    <t>48°55.88</t>
  </si>
  <si>
    <t>130°09.78</t>
  </si>
  <si>
    <t>48°53.60</t>
  </si>
  <si>
    <t>129°40.01</t>
  </si>
  <si>
    <t>48°51.44</t>
  </si>
  <si>
    <t>129°09.93</t>
  </si>
  <si>
    <t>128°40.02</t>
  </si>
  <si>
    <t>48°46.70</t>
  </si>
  <si>
    <t>128°09.93</t>
  </si>
  <si>
    <t>48°46.83</t>
  </si>
  <si>
    <t>128°11.22</t>
  </si>
  <si>
    <t>48°44.77</t>
  </si>
  <si>
    <t>127°40.17</t>
  </si>
  <si>
    <t>48°41.60</t>
  </si>
  <si>
    <t>127°10.00</t>
  </si>
  <si>
    <t>48°39.23</t>
  </si>
  <si>
    <t>126°40.14</t>
  </si>
  <si>
    <t>48°37.42</t>
  </si>
  <si>
    <t>126°19.92</t>
  </si>
  <si>
    <t>48°37.66</t>
  </si>
  <si>
    <t>126°20.11</t>
  </si>
  <si>
    <t>48°36.03</t>
  </si>
  <si>
    <t>125°59.95</t>
  </si>
  <si>
    <t>48°34.57</t>
  </si>
  <si>
    <t>125°29.94</t>
  </si>
  <si>
    <t>Latitude</t>
  </si>
  <si>
    <t>Stn</t>
  </si>
  <si>
    <t>Longitude</t>
  </si>
  <si>
    <t>Vancouver Island</t>
  </si>
  <si>
    <t>d.long</t>
  </si>
  <si>
    <t>d.lat</t>
  </si>
  <si>
    <t>Queen Charlotte Islands</t>
  </si>
  <si>
    <t>Kodiak Island</t>
  </si>
  <si>
    <t>Prince of Wales Island</t>
  </si>
  <si>
    <t>Baranof and Chicagof (Sitka) Islands</t>
  </si>
  <si>
    <t>Kupreanof Island</t>
  </si>
  <si>
    <t>Admiralty Island</t>
  </si>
  <si>
    <t>Coast</t>
  </si>
  <si>
    <t>rosettes</t>
  </si>
  <si>
    <t>Stations</t>
  </si>
  <si>
    <t>48°34.5</t>
  </si>
  <si>
    <t>125°30.0</t>
  </si>
  <si>
    <t>48°36.0</t>
  </si>
  <si>
    <t>126°00.0</t>
  </si>
  <si>
    <t>48°37.5</t>
  </si>
  <si>
    <t>126°20.0</t>
  </si>
  <si>
    <t>48°39.0</t>
  </si>
  <si>
    <t>126°40.0</t>
  </si>
  <si>
    <t>48°41.5</t>
  </si>
  <si>
    <t>127°10.0</t>
  </si>
  <si>
    <t>48°44.6</t>
  </si>
  <si>
    <t>127°40.0</t>
  </si>
  <si>
    <t>48°46.6</t>
  </si>
  <si>
    <t>128°10.0</t>
  </si>
  <si>
    <t>48°49.0</t>
  </si>
  <si>
    <t>128°40.0</t>
  </si>
  <si>
    <t>48°51.4</t>
  </si>
  <si>
    <t>129°10.0</t>
  </si>
  <si>
    <t>48°53.6</t>
  </si>
  <si>
    <t>129°40.0</t>
  </si>
  <si>
    <t>48°56.0</t>
  </si>
  <si>
    <t>130°10.0</t>
  </si>
  <si>
    <t>48°58.2</t>
  </si>
  <si>
    <t>130°40.0</t>
  </si>
  <si>
    <t>49°02.6</t>
  </si>
  <si>
    <t>P13</t>
  </si>
  <si>
    <t>131°40.0</t>
  </si>
  <si>
    <t>49°07.4</t>
  </si>
  <si>
    <t>132°40.0</t>
  </si>
  <si>
    <t>49°12.0</t>
  </si>
  <si>
    <t>133°40.0</t>
  </si>
  <si>
    <t>49°17.0</t>
  </si>
  <si>
    <t>134°40.0</t>
  </si>
  <si>
    <t>49°21.0</t>
  </si>
  <si>
    <t>135°40.0</t>
  </si>
  <si>
    <t>49°26.0</t>
  </si>
  <si>
    <t>P18</t>
  </si>
  <si>
    <t>136°40.0</t>
  </si>
  <si>
    <t>49°30.0</t>
  </si>
  <si>
    <t>137°40.0</t>
  </si>
  <si>
    <t>49°34.0</t>
  </si>
  <si>
    <t>P20</t>
  </si>
  <si>
    <t>138°40.0</t>
  </si>
  <si>
    <t>49°38.0</t>
  </si>
  <si>
    <t>P21</t>
  </si>
  <si>
    <t>139°40.0</t>
  </si>
  <si>
    <t>49°42.0</t>
  </si>
  <si>
    <t>140°40.0</t>
  </si>
  <si>
    <t>49°46.0</t>
  </si>
  <si>
    <t>141°40.0</t>
  </si>
  <si>
    <t>49°50.2</t>
  </si>
  <si>
    <t>142°40.0</t>
  </si>
  <si>
    <t>50°00.0</t>
  </si>
  <si>
    <t>P25</t>
  </si>
  <si>
    <t>143°36.3</t>
  </si>
  <si>
    <t>P35</t>
  </si>
  <si>
    <t>144°18.2</t>
  </si>
  <si>
    <t>145°00.0</t>
  </si>
  <si>
    <t>48°39.07</t>
  </si>
  <si>
    <t>126°40.18</t>
  </si>
  <si>
    <t>48°38.98</t>
  </si>
  <si>
    <t>126°39.84</t>
  </si>
  <si>
    <t>49°16.87</t>
  </si>
  <si>
    <t>134°39.86</t>
  </si>
  <si>
    <t>49°59.39</t>
  </si>
  <si>
    <t>144°57.77</t>
  </si>
  <si>
    <t>130°39.68</t>
  </si>
  <si>
    <t>48°58.03</t>
  </si>
  <si>
    <t>130°39.38</t>
  </si>
  <si>
    <t>48°37.70</t>
  </si>
  <si>
    <t>126°20.07</t>
  </si>
  <si>
    <t>48°36.11</t>
  </si>
  <si>
    <t>125°59.94</t>
  </si>
  <si>
    <t>legend</t>
  </si>
  <si>
    <t>Bristol Bay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</si>
</sst>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0"/>
    <numFmt numFmtId="173" formatCode="0.0"/>
  </numFmts>
  <fonts count="2">
    <font>
      <sz val="10"/>
      <name val="Arial"/>
      <family val="0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2" borderId="0" xfId="0" applyFill="1" applyAlignment="1">
      <alignment/>
    </xf>
    <xf numFmtId="172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3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4"/>
          <c:order val="0"/>
          <c:tx>
            <c:v>std stns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4"/>
            <c:spPr>
              <a:noFill/>
              <a:ln>
                <a:solidFill>
                  <a:srgbClr val="C0C0C0"/>
                </a:solidFill>
              </a:ln>
            </c:spPr>
          </c:marker>
          <c:xVal>
            <c:numRef>
              <c:f>c!$I$2:$I$28</c:f>
              <c:numCache>
                <c:ptCount val="27"/>
                <c:pt idx="0">
                  <c:v>125.5</c:v>
                </c:pt>
                <c:pt idx="1">
                  <c:v>126</c:v>
                </c:pt>
                <c:pt idx="2">
                  <c:v>126.33333333333333</c:v>
                </c:pt>
                <c:pt idx="3">
                  <c:v>126.66666666666667</c:v>
                </c:pt>
                <c:pt idx="4">
                  <c:v>127.16666666666667</c:v>
                </c:pt>
                <c:pt idx="5">
                  <c:v>127.66666666666667</c:v>
                </c:pt>
                <c:pt idx="6">
                  <c:v>128.16666666666666</c:v>
                </c:pt>
                <c:pt idx="7">
                  <c:v>128.66666666666666</c:v>
                </c:pt>
                <c:pt idx="8">
                  <c:v>129.16666666666666</c:v>
                </c:pt>
                <c:pt idx="9">
                  <c:v>129.66666666666666</c:v>
                </c:pt>
                <c:pt idx="10">
                  <c:v>130.16666666666666</c:v>
                </c:pt>
                <c:pt idx="11">
                  <c:v>130.66666666666666</c:v>
                </c:pt>
                <c:pt idx="12">
                  <c:v>131.66666666666666</c:v>
                </c:pt>
                <c:pt idx="13">
                  <c:v>132.66666666666666</c:v>
                </c:pt>
                <c:pt idx="14">
                  <c:v>133.66666666666666</c:v>
                </c:pt>
                <c:pt idx="15">
                  <c:v>134.66666666666666</c:v>
                </c:pt>
                <c:pt idx="16">
                  <c:v>135.66666666666666</c:v>
                </c:pt>
                <c:pt idx="17">
                  <c:v>136.66666666666666</c:v>
                </c:pt>
                <c:pt idx="18">
                  <c:v>137.66666666666666</c:v>
                </c:pt>
                <c:pt idx="19">
                  <c:v>138.66666666666666</c:v>
                </c:pt>
                <c:pt idx="20">
                  <c:v>139.66666666666666</c:v>
                </c:pt>
                <c:pt idx="21">
                  <c:v>140.66666666666666</c:v>
                </c:pt>
                <c:pt idx="22">
                  <c:v>141.66666666666666</c:v>
                </c:pt>
                <c:pt idx="23">
                  <c:v>142.66666666666666</c:v>
                </c:pt>
                <c:pt idx="24">
                  <c:v>143.605</c:v>
                </c:pt>
                <c:pt idx="25">
                  <c:v>144.30333333333334</c:v>
                </c:pt>
                <c:pt idx="26">
                  <c:v>145</c:v>
                </c:pt>
              </c:numCache>
            </c:numRef>
          </c:xVal>
          <c:yVal>
            <c:numRef>
              <c:f>c!$D$2:$D$28</c:f>
              <c:numCache>
                <c:ptCount val="27"/>
                <c:pt idx="0">
                  <c:v>48.575</c:v>
                </c:pt>
                <c:pt idx="1">
                  <c:v>48.6</c:v>
                </c:pt>
                <c:pt idx="2">
                  <c:v>48.625</c:v>
                </c:pt>
                <c:pt idx="3">
                  <c:v>48.65</c:v>
                </c:pt>
                <c:pt idx="4">
                  <c:v>48.69166666666667</c:v>
                </c:pt>
                <c:pt idx="5">
                  <c:v>48.74333333333333</c:v>
                </c:pt>
                <c:pt idx="6">
                  <c:v>48.776666666666664</c:v>
                </c:pt>
                <c:pt idx="7">
                  <c:v>48.81666666666667</c:v>
                </c:pt>
                <c:pt idx="8">
                  <c:v>48.85666666666667</c:v>
                </c:pt>
                <c:pt idx="9">
                  <c:v>48.89333333333333</c:v>
                </c:pt>
                <c:pt idx="10">
                  <c:v>48.93333333333333</c:v>
                </c:pt>
                <c:pt idx="11">
                  <c:v>48.97</c:v>
                </c:pt>
                <c:pt idx="12">
                  <c:v>49.04333333333334</c:v>
                </c:pt>
                <c:pt idx="13">
                  <c:v>49.123333333333335</c:v>
                </c:pt>
                <c:pt idx="14">
                  <c:v>49.2</c:v>
                </c:pt>
                <c:pt idx="15">
                  <c:v>49.28333333333333</c:v>
                </c:pt>
                <c:pt idx="16">
                  <c:v>49.35</c:v>
                </c:pt>
                <c:pt idx="17">
                  <c:v>49.43333333333333</c:v>
                </c:pt>
                <c:pt idx="18">
                  <c:v>49.5</c:v>
                </c:pt>
                <c:pt idx="19">
                  <c:v>49.56666666666667</c:v>
                </c:pt>
                <c:pt idx="20">
                  <c:v>49.63333333333333</c:v>
                </c:pt>
                <c:pt idx="21">
                  <c:v>49.7</c:v>
                </c:pt>
                <c:pt idx="22">
                  <c:v>49.766666666666666</c:v>
                </c:pt>
                <c:pt idx="23">
                  <c:v>49.836666666666666</c:v>
                </c:pt>
                <c:pt idx="24">
                  <c:v>50</c:v>
                </c:pt>
                <c:pt idx="25">
                  <c:v>50</c:v>
                </c:pt>
                <c:pt idx="26">
                  <c:v>50</c:v>
                </c:pt>
              </c:numCache>
            </c:numRef>
          </c:yVal>
          <c:smooth val="0"/>
        </c:ser>
        <c:ser>
          <c:idx val="0"/>
          <c:order val="1"/>
          <c:tx>
            <c:v>stations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xVal>
            <c:numRef>
              <c:f>a!$I$2:$I$44</c:f>
              <c:numCache>
                <c:ptCount val="43"/>
                <c:pt idx="0">
                  <c:v>125.49883333333334</c:v>
                </c:pt>
                <c:pt idx="1">
                  <c:v>125.9985</c:v>
                </c:pt>
                <c:pt idx="2">
                  <c:v>126.33316666666667</c:v>
                </c:pt>
                <c:pt idx="3">
                  <c:v>126.6685</c:v>
                </c:pt>
                <c:pt idx="4">
                  <c:v>126.6685</c:v>
                </c:pt>
                <c:pt idx="5">
                  <c:v>126.66416666666667</c:v>
                </c:pt>
                <c:pt idx="6">
                  <c:v>126.66383333333333</c:v>
                </c:pt>
                <c:pt idx="7">
                  <c:v>127.16583333333334</c:v>
                </c:pt>
                <c:pt idx="8">
                  <c:v>127.66566666666667</c:v>
                </c:pt>
                <c:pt idx="9">
                  <c:v>128.16516666666666</c:v>
                </c:pt>
                <c:pt idx="10">
                  <c:v>128.66466666666668</c:v>
                </c:pt>
                <c:pt idx="11">
                  <c:v>129.16766666666666</c:v>
                </c:pt>
                <c:pt idx="12">
                  <c:v>129.66516666666666</c:v>
                </c:pt>
                <c:pt idx="13">
                  <c:v>130.16633333333334</c:v>
                </c:pt>
                <c:pt idx="14">
                  <c:v>132.66866666666667</c:v>
                </c:pt>
                <c:pt idx="15">
                  <c:v>133.6695</c:v>
                </c:pt>
                <c:pt idx="16">
                  <c:v>134.666</c:v>
                </c:pt>
                <c:pt idx="17">
                  <c:v>134.66683333333333</c:v>
                </c:pt>
                <c:pt idx="18">
                  <c:v>134.6655</c:v>
                </c:pt>
                <c:pt idx="19">
                  <c:v>135.66466666666668</c:v>
                </c:pt>
                <c:pt idx="20">
                  <c:v>137.67183333333332</c:v>
                </c:pt>
                <c:pt idx="21">
                  <c:v>140.65916666666666</c:v>
                </c:pt>
                <c:pt idx="22">
                  <c:v>141.66483333333332</c:v>
                </c:pt>
                <c:pt idx="23">
                  <c:v>142.66583333333332</c:v>
                </c:pt>
                <c:pt idx="24">
                  <c:v>145.002</c:v>
                </c:pt>
                <c:pt idx="25">
                  <c:v>144.958</c:v>
                </c:pt>
                <c:pt idx="26">
                  <c:v>130.66433333333333</c:v>
                </c:pt>
                <c:pt idx="27">
                  <c:v>130.66633333333334</c:v>
                </c:pt>
                <c:pt idx="28">
                  <c:v>130.64633333333333</c:v>
                </c:pt>
                <c:pt idx="29">
                  <c:v>130.66116666666667</c:v>
                </c:pt>
                <c:pt idx="30">
                  <c:v>130.163</c:v>
                </c:pt>
                <c:pt idx="31">
                  <c:v>129.66683333333333</c:v>
                </c:pt>
                <c:pt idx="32">
                  <c:v>129.1655</c:v>
                </c:pt>
                <c:pt idx="33">
                  <c:v>128.667</c:v>
                </c:pt>
                <c:pt idx="34">
                  <c:v>128.1655</c:v>
                </c:pt>
                <c:pt idx="35">
                  <c:v>128.187</c:v>
                </c:pt>
                <c:pt idx="36">
                  <c:v>127.6695</c:v>
                </c:pt>
                <c:pt idx="37">
                  <c:v>127.16666666666667</c:v>
                </c:pt>
                <c:pt idx="38">
                  <c:v>126.669</c:v>
                </c:pt>
                <c:pt idx="39">
                  <c:v>126.332</c:v>
                </c:pt>
                <c:pt idx="40">
                  <c:v>126.33516666666667</c:v>
                </c:pt>
                <c:pt idx="41">
                  <c:v>125.99916666666667</c:v>
                </c:pt>
                <c:pt idx="42">
                  <c:v>125.499</c:v>
                </c:pt>
              </c:numCache>
            </c:numRef>
          </c:xVal>
          <c:yVal>
            <c:numRef>
              <c:f>a!$D$2:$D$44</c:f>
              <c:numCache>
                <c:ptCount val="43"/>
                <c:pt idx="0">
                  <c:v>48.573</c:v>
                </c:pt>
                <c:pt idx="1">
                  <c:v>48.60066666666667</c:v>
                </c:pt>
                <c:pt idx="2">
                  <c:v>48.62566666666667</c:v>
                </c:pt>
                <c:pt idx="3">
                  <c:v>48.65</c:v>
                </c:pt>
                <c:pt idx="4">
                  <c:v>48.65133333333333</c:v>
                </c:pt>
                <c:pt idx="5">
                  <c:v>48.64983333333333</c:v>
                </c:pt>
                <c:pt idx="6">
                  <c:v>48.649</c:v>
                </c:pt>
                <c:pt idx="7">
                  <c:v>48.69083333333333</c:v>
                </c:pt>
                <c:pt idx="8">
                  <c:v>48.743</c:v>
                </c:pt>
                <c:pt idx="9">
                  <c:v>48.776833333333336</c:v>
                </c:pt>
                <c:pt idx="10">
                  <c:v>48.815666666666665</c:v>
                </c:pt>
                <c:pt idx="11">
                  <c:v>48.857166666666664</c:v>
                </c:pt>
                <c:pt idx="12">
                  <c:v>48.896</c:v>
                </c:pt>
                <c:pt idx="13">
                  <c:v>48.93333333333333</c:v>
                </c:pt>
                <c:pt idx="14">
                  <c:v>49.12283333333333</c:v>
                </c:pt>
                <c:pt idx="15">
                  <c:v>49.198166666666665</c:v>
                </c:pt>
                <c:pt idx="16">
                  <c:v>49.2825</c:v>
                </c:pt>
                <c:pt idx="17">
                  <c:v>49.2845</c:v>
                </c:pt>
                <c:pt idx="18">
                  <c:v>49.283</c:v>
                </c:pt>
                <c:pt idx="19">
                  <c:v>49.349833333333336</c:v>
                </c:pt>
                <c:pt idx="20">
                  <c:v>49.50216666666667</c:v>
                </c:pt>
                <c:pt idx="21">
                  <c:v>49.63633333333333</c:v>
                </c:pt>
                <c:pt idx="22">
                  <c:v>49.76566666666667</c:v>
                </c:pt>
                <c:pt idx="23">
                  <c:v>49.83733333333333</c:v>
                </c:pt>
                <c:pt idx="24">
                  <c:v>49.99816666666667</c:v>
                </c:pt>
                <c:pt idx="25">
                  <c:v>49.987833333333334</c:v>
                </c:pt>
                <c:pt idx="26">
                  <c:v>48.970166666666664</c:v>
                </c:pt>
                <c:pt idx="27">
                  <c:v>48.96933333333333</c:v>
                </c:pt>
                <c:pt idx="28">
                  <c:v>48.98533333333334</c:v>
                </c:pt>
                <c:pt idx="29">
                  <c:v>48.968833333333336</c:v>
                </c:pt>
                <c:pt idx="30">
                  <c:v>48.931333333333335</c:v>
                </c:pt>
                <c:pt idx="31">
                  <c:v>48.89333333333333</c:v>
                </c:pt>
                <c:pt idx="32">
                  <c:v>48.85733333333334</c:v>
                </c:pt>
                <c:pt idx="33">
                  <c:v>48.815666666666665</c:v>
                </c:pt>
                <c:pt idx="34">
                  <c:v>48.778333333333336</c:v>
                </c:pt>
                <c:pt idx="35">
                  <c:v>48.7805</c:v>
                </c:pt>
                <c:pt idx="36">
                  <c:v>48.74616666666667</c:v>
                </c:pt>
                <c:pt idx="37">
                  <c:v>48.693333333333335</c:v>
                </c:pt>
                <c:pt idx="38">
                  <c:v>48.65383333333333</c:v>
                </c:pt>
                <c:pt idx="39">
                  <c:v>48.623666666666665</c:v>
                </c:pt>
                <c:pt idx="40">
                  <c:v>48.62766666666667</c:v>
                </c:pt>
                <c:pt idx="41">
                  <c:v>48.6005</c:v>
                </c:pt>
                <c:pt idx="42">
                  <c:v>48.576166666666666</c:v>
                </c:pt>
              </c:numCache>
            </c:numRef>
          </c:yVal>
          <c:smooth val="0"/>
        </c:ser>
        <c:ser>
          <c:idx val="1"/>
          <c:order val="2"/>
          <c:tx>
            <c:v>VI</c:v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b!$G$3:$G$20</c:f>
              <c:numCache>
                <c:ptCount val="18"/>
                <c:pt idx="0">
                  <c:v>128.48333333333332</c:v>
                </c:pt>
                <c:pt idx="1">
                  <c:v>127.73333333333333</c:v>
                </c:pt>
                <c:pt idx="2">
                  <c:v>127.9</c:v>
                </c:pt>
                <c:pt idx="3">
                  <c:v>127.8</c:v>
                </c:pt>
                <c:pt idx="4">
                  <c:v>127.66666666666667</c:v>
                </c:pt>
                <c:pt idx="5">
                  <c:v>126.83333333333333</c:v>
                </c:pt>
                <c:pt idx="6">
                  <c:v>125.5</c:v>
                </c:pt>
                <c:pt idx="7">
                  <c:v>125.36666666666666</c:v>
                </c:pt>
                <c:pt idx="8">
                  <c:v>125.03333333333333</c:v>
                </c:pt>
                <c:pt idx="9">
                  <c:v>125.21666666666667</c:v>
                </c:pt>
                <c:pt idx="10">
                  <c:v>123.53333333333333</c:v>
                </c:pt>
                <c:pt idx="11">
                  <c:v>123.28333333333333</c:v>
                </c:pt>
                <c:pt idx="12">
                  <c:v>123.83333333333333</c:v>
                </c:pt>
                <c:pt idx="13">
                  <c:v>124.78333333333333</c:v>
                </c:pt>
                <c:pt idx="14">
                  <c:v>125.45</c:v>
                </c:pt>
                <c:pt idx="15">
                  <c:v>127.16666666666667</c:v>
                </c:pt>
                <c:pt idx="16">
                  <c:v>127.91666666666667</c:v>
                </c:pt>
                <c:pt idx="17">
                  <c:v>128.48333333333332</c:v>
                </c:pt>
              </c:numCache>
            </c:numRef>
          </c:xVal>
          <c:yVal>
            <c:numRef>
              <c:f>b!$C$3:$C$30</c:f>
              <c:numCache>
                <c:ptCount val="28"/>
                <c:pt idx="0">
                  <c:v>50.78333333333333</c:v>
                </c:pt>
                <c:pt idx="1">
                  <c:v>50.233333333333334</c:v>
                </c:pt>
                <c:pt idx="2">
                  <c:v>50.11666666666667</c:v>
                </c:pt>
                <c:pt idx="3">
                  <c:v>50.083333333333336</c:v>
                </c:pt>
                <c:pt idx="4">
                  <c:v>50.13333333333333</c:v>
                </c:pt>
                <c:pt idx="5">
                  <c:v>49.61666666666667</c:v>
                </c:pt>
                <c:pt idx="6">
                  <c:v>48.9</c:v>
                </c:pt>
                <c:pt idx="7">
                  <c:v>49.03333333333333</c:v>
                </c:pt>
                <c:pt idx="8">
                  <c:v>48.95</c:v>
                </c:pt>
                <c:pt idx="9">
                  <c:v>48.78333333333333</c:v>
                </c:pt>
                <c:pt idx="10">
                  <c:v>48.31666666666667</c:v>
                </c:pt>
                <c:pt idx="11">
                  <c:v>48.45</c:v>
                </c:pt>
                <c:pt idx="12">
                  <c:v>49.13333333333333</c:v>
                </c:pt>
                <c:pt idx="13">
                  <c:v>49.46666666666667</c:v>
                </c:pt>
                <c:pt idx="14">
                  <c:v>50.333333333333336</c:v>
                </c:pt>
                <c:pt idx="15">
                  <c:v>50.61666666666667</c:v>
                </c:pt>
                <c:pt idx="16">
                  <c:v>50.86666666666667</c:v>
                </c:pt>
                <c:pt idx="17">
                  <c:v>50.78333333333333</c:v>
                </c:pt>
                <c:pt idx="22">
                  <c:v>51.95</c:v>
                </c:pt>
                <c:pt idx="23">
                  <c:v>52.666666666666664</c:v>
                </c:pt>
                <c:pt idx="24">
                  <c:v>53.31666666666667</c:v>
                </c:pt>
                <c:pt idx="25">
                  <c:v>53.8</c:v>
                </c:pt>
                <c:pt idx="26">
                  <c:v>54</c:v>
                </c:pt>
                <c:pt idx="27">
                  <c:v>54.18333333333333</c:v>
                </c:pt>
              </c:numCache>
            </c:numRef>
          </c:yVal>
          <c:smooth val="1"/>
        </c:ser>
        <c:ser>
          <c:idx val="2"/>
          <c:order val="3"/>
          <c:tx>
            <c:v>coast</c:v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b!$G$102:$G$120</c:f>
              <c:numCache>
                <c:ptCount val="19"/>
                <c:pt idx="0">
                  <c:v>124</c:v>
                </c:pt>
                <c:pt idx="1">
                  <c:v>123.98333333333333</c:v>
                </c:pt>
                <c:pt idx="2">
                  <c:v>123.33333333333333</c:v>
                </c:pt>
                <c:pt idx="3">
                  <c:v>124</c:v>
                </c:pt>
                <c:pt idx="4">
                  <c:v>124.05</c:v>
                </c:pt>
                <c:pt idx="5">
                  <c:v>124.18333333333334</c:v>
                </c:pt>
                <c:pt idx="6">
                  <c:v>124.36666666666666</c:v>
                </c:pt>
                <c:pt idx="7">
                  <c:v>124.66666666666667</c:v>
                </c:pt>
                <c:pt idx="8">
                  <c:v>124.73333333333333</c:v>
                </c:pt>
                <c:pt idx="9">
                  <c:v>123.56666666666666</c:v>
                </c:pt>
                <c:pt idx="10">
                  <c:v>122.76666666666667</c:v>
                </c:pt>
                <c:pt idx="11">
                  <c:v>122.43333333333334</c:v>
                </c:pt>
                <c:pt idx="12">
                  <c:v>124.16666666666667</c:v>
                </c:pt>
                <c:pt idx="13">
                  <c:v>124.75</c:v>
                </c:pt>
                <c:pt idx="14">
                  <c:v>125.3</c:v>
                </c:pt>
                <c:pt idx="15">
                  <c:v>125.91666666666667</c:v>
                </c:pt>
                <c:pt idx="16">
                  <c:v>127.05</c:v>
                </c:pt>
                <c:pt idx="17">
                  <c:v>127.75</c:v>
                </c:pt>
                <c:pt idx="18">
                  <c:v>128</c:v>
                </c:pt>
              </c:numCache>
            </c:numRef>
          </c:xVal>
          <c:yVal>
            <c:numRef>
              <c:f>b!$C$102:$C$120</c:f>
              <c:numCache>
                <c:ptCount val="19"/>
                <c:pt idx="0">
                  <c:v>46</c:v>
                </c:pt>
                <c:pt idx="1">
                  <c:v>46.2</c:v>
                </c:pt>
                <c:pt idx="2">
                  <c:v>46.233333333333334</c:v>
                </c:pt>
                <c:pt idx="3">
                  <c:v>46.333333333333336</c:v>
                </c:pt>
                <c:pt idx="4">
                  <c:v>46.5</c:v>
                </c:pt>
                <c:pt idx="5">
                  <c:v>47</c:v>
                </c:pt>
                <c:pt idx="6">
                  <c:v>47.53333333333333</c:v>
                </c:pt>
                <c:pt idx="7">
                  <c:v>48</c:v>
                </c:pt>
                <c:pt idx="8">
                  <c:v>48.38333333333333</c:v>
                </c:pt>
                <c:pt idx="9">
                  <c:v>48.166666666666664</c:v>
                </c:pt>
                <c:pt idx="10">
                  <c:v>48.21666666666667</c:v>
                </c:pt>
                <c:pt idx="11">
                  <c:v>48.6</c:v>
                </c:pt>
                <c:pt idx="12">
                  <c:v>49.666666666666664</c:v>
                </c:pt>
                <c:pt idx="13">
                  <c:v>50</c:v>
                </c:pt>
                <c:pt idx="14">
                  <c:v>50.46666666666667</c:v>
                </c:pt>
                <c:pt idx="15">
                  <c:v>50.5</c:v>
                </c:pt>
                <c:pt idx="16">
                  <c:v>50.833333333333336</c:v>
                </c:pt>
                <c:pt idx="17">
                  <c:v>51.166666666666664</c:v>
                </c:pt>
                <c:pt idx="18">
                  <c:v>51.46666666666667</c:v>
                </c:pt>
              </c:numCache>
            </c:numRef>
          </c:yVal>
          <c:smooth val="1"/>
        </c:ser>
        <c:ser>
          <c:idx val="3"/>
          <c:order val="4"/>
          <c:tx>
            <c:v>rosettes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a!$I$50:$I$57</c:f>
              <c:numCache>
                <c:ptCount val="8"/>
                <c:pt idx="0">
                  <c:v>126.66966666666667</c:v>
                </c:pt>
                <c:pt idx="1">
                  <c:v>126.664</c:v>
                </c:pt>
                <c:pt idx="2">
                  <c:v>134.66433333333333</c:v>
                </c:pt>
                <c:pt idx="3">
                  <c:v>144.96283333333332</c:v>
                </c:pt>
                <c:pt idx="4">
                  <c:v>130.66133333333335</c:v>
                </c:pt>
                <c:pt idx="5">
                  <c:v>130.65633333333332</c:v>
                </c:pt>
                <c:pt idx="6">
                  <c:v>126.3345</c:v>
                </c:pt>
                <c:pt idx="7">
                  <c:v>125.999</c:v>
                </c:pt>
              </c:numCache>
            </c:numRef>
          </c:xVal>
          <c:yVal>
            <c:numRef>
              <c:f>a!$D$50:$D$57</c:f>
              <c:numCache>
                <c:ptCount val="8"/>
                <c:pt idx="0">
                  <c:v>48.65116666666667</c:v>
                </c:pt>
                <c:pt idx="1">
                  <c:v>48.64966666666667</c:v>
                </c:pt>
                <c:pt idx="2">
                  <c:v>49.281166666666664</c:v>
                </c:pt>
                <c:pt idx="3">
                  <c:v>49.98983333333334</c:v>
                </c:pt>
                <c:pt idx="4">
                  <c:v>48.96933333333333</c:v>
                </c:pt>
                <c:pt idx="5">
                  <c:v>48.967166666666664</c:v>
                </c:pt>
                <c:pt idx="6">
                  <c:v>48.62833333333333</c:v>
                </c:pt>
                <c:pt idx="7">
                  <c:v>48.60183333333333</c:v>
                </c:pt>
              </c:numCache>
            </c:numRef>
          </c:yVal>
          <c:smooth val="0"/>
        </c:ser>
        <c:ser>
          <c:idx val="5"/>
          <c:order val="5"/>
          <c:tx>
            <c:v>ctd legend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xVal>
            <c:numRef>
              <c:f>a!$I$61:$I$61</c:f>
              <c:numCache>
                <c:ptCount val="1"/>
                <c:pt idx="0">
                  <c:v>126</c:v>
                </c:pt>
              </c:numCache>
            </c:numRef>
          </c:xVal>
          <c:yVal>
            <c:numRef>
              <c:f>a!$D$61:$D$61</c:f>
              <c:numCache>
                <c:ptCount val="1"/>
                <c:pt idx="0">
                  <c:v>51.33</c:v>
                </c:pt>
              </c:numCache>
            </c:numRef>
          </c:yVal>
          <c:smooth val="0"/>
        </c:ser>
        <c:ser>
          <c:idx val="6"/>
          <c:order val="6"/>
          <c:tx>
            <c:v>ros legend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a!$I$62:$I$62</c:f>
              <c:numCache>
                <c:ptCount val="1"/>
                <c:pt idx="0">
                  <c:v>126</c:v>
                </c:pt>
              </c:numCache>
            </c:numRef>
          </c:xVal>
          <c:yVal>
            <c:numRef>
              <c:f>a!$D$62:$D$62</c:f>
              <c:numCache>
                <c:ptCount val="1"/>
                <c:pt idx="0">
                  <c:v>51.16</c:v>
                </c:pt>
              </c:numCache>
            </c:numRef>
          </c:yVal>
          <c:smooth val="0"/>
        </c:ser>
        <c:axId val="61347841"/>
        <c:axId val="15259658"/>
      </c:scatterChart>
      <c:valAx>
        <c:axId val="61347841"/>
        <c:scaling>
          <c:orientation val="maxMin"/>
          <c:max val="146"/>
          <c:min val="121"/>
        </c:scaling>
        <c:axPos val="b"/>
        <c:delete val="0"/>
        <c:numFmt formatCode="0" sourceLinked="0"/>
        <c:majorTickMark val="out"/>
        <c:minorTickMark val="none"/>
        <c:tickLblPos val="nextTo"/>
        <c:crossAx val="15259658"/>
        <c:crosses val="autoZero"/>
        <c:crossBetween val="midCat"/>
        <c:dispUnits/>
        <c:majorUnit val="5"/>
      </c:valAx>
      <c:valAx>
        <c:axId val="15259658"/>
        <c:scaling>
          <c:orientation val="minMax"/>
          <c:max val="51.5"/>
          <c:min val="48"/>
        </c:scaling>
        <c:axPos val="r"/>
        <c:majorGridlines/>
        <c:delete val="0"/>
        <c:numFmt formatCode="0.0" sourceLinked="0"/>
        <c:majorTickMark val="out"/>
        <c:minorTickMark val="none"/>
        <c:tickLblPos val="nextTo"/>
        <c:crossAx val="61347841"/>
        <c:crosses val="autoZero"/>
        <c:crossBetween val="midCat"/>
        <c:dispUnits/>
        <c:maj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68"/>
  </sheetViews>
  <pageMargins left="0.75" right="0.75" top="1" bottom="1" header="0.5" footer="0.5"/>
  <pageSetup horizontalDpi="600" verticalDpi="600" orientation="landscape"/>
  <headerFooter>
    <oddHeader>&amp;C&amp;"Arial,Bold"&amp;14 1997-02</oddHeader>
  </headerFooter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0.7245</cdr:x>
      <cdr:y>0.72375</cdr:y>
    </cdr:from>
    <cdr:to>
      <cdr:x>0.75325</cdr:x>
      <cdr:y>0.75975</cdr:y>
    </cdr:to>
    <cdr:sp>
      <cdr:nvSpPr>
        <cdr:cNvPr id="1" name="TextBox 1"/>
        <cdr:cNvSpPr txBox="1">
          <a:spLocks noChangeArrowheads="1"/>
        </cdr:cNvSpPr>
      </cdr:nvSpPr>
      <cdr:spPr>
        <a:xfrm>
          <a:off x="6286500" y="4286250"/>
          <a:ext cx="24765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P4</a:t>
          </a:r>
        </a:p>
      </cdr:txBody>
    </cdr:sp>
  </cdr:relSizeAnchor>
  <cdr:relSizeAnchor xmlns:cdr="http://schemas.openxmlformats.org/drawingml/2006/chartDrawing">
    <cdr:from>
      <cdr:x>0.571</cdr:x>
      <cdr:y>0.63625</cdr:y>
    </cdr:from>
    <cdr:to>
      <cdr:x>0.6075</cdr:x>
      <cdr:y>0.67375</cdr:y>
    </cdr:to>
    <cdr:sp>
      <cdr:nvSpPr>
        <cdr:cNvPr id="2" name="TextBox 2"/>
        <cdr:cNvSpPr txBox="1">
          <a:spLocks noChangeArrowheads="1"/>
        </cdr:cNvSpPr>
      </cdr:nvSpPr>
      <cdr:spPr>
        <a:xfrm>
          <a:off x="4953000" y="3771900"/>
          <a:ext cx="3143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P12</a:t>
          </a:r>
        </a:p>
      </cdr:txBody>
    </cdr:sp>
  </cdr:relSizeAnchor>
  <cdr:relSizeAnchor xmlns:cdr="http://schemas.openxmlformats.org/drawingml/2006/chartDrawing">
    <cdr:from>
      <cdr:x>0.20575</cdr:x>
      <cdr:y>0.45375</cdr:y>
    </cdr:from>
    <cdr:to>
      <cdr:x>0.24225</cdr:x>
      <cdr:y>0.48975</cdr:y>
    </cdr:to>
    <cdr:sp>
      <cdr:nvSpPr>
        <cdr:cNvPr id="3" name="TextBox 3"/>
        <cdr:cNvSpPr txBox="1">
          <a:spLocks noChangeArrowheads="1"/>
        </cdr:cNvSpPr>
      </cdr:nvSpPr>
      <cdr:spPr>
        <a:xfrm>
          <a:off x="1781175" y="2686050"/>
          <a:ext cx="31432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P22</a:t>
          </a:r>
        </a:p>
      </cdr:txBody>
    </cdr:sp>
  </cdr:relSizeAnchor>
  <cdr:relSizeAnchor xmlns:cdr="http://schemas.openxmlformats.org/drawingml/2006/chartDrawing">
    <cdr:from>
      <cdr:x>0.04475</cdr:x>
      <cdr:y>0.38125</cdr:y>
    </cdr:from>
    <cdr:to>
      <cdr:x>0.08125</cdr:x>
      <cdr:y>0.41725</cdr:y>
    </cdr:to>
    <cdr:sp>
      <cdr:nvSpPr>
        <cdr:cNvPr id="4" name="TextBox 4"/>
        <cdr:cNvSpPr txBox="1">
          <a:spLocks noChangeArrowheads="1"/>
        </cdr:cNvSpPr>
      </cdr:nvSpPr>
      <cdr:spPr>
        <a:xfrm>
          <a:off x="381000" y="2257425"/>
          <a:ext cx="31432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P26</a:t>
          </a:r>
        </a:p>
      </cdr:txBody>
    </cdr:sp>
  </cdr:relSizeAnchor>
  <cdr:relSizeAnchor xmlns:cdr="http://schemas.openxmlformats.org/drawingml/2006/chartDrawing">
    <cdr:from>
      <cdr:x>0.4265</cdr:x>
      <cdr:y>0.56375</cdr:y>
    </cdr:from>
    <cdr:to>
      <cdr:x>0.463</cdr:x>
      <cdr:y>0.59975</cdr:y>
    </cdr:to>
    <cdr:sp>
      <cdr:nvSpPr>
        <cdr:cNvPr id="5" name="TextBox 5"/>
        <cdr:cNvSpPr txBox="1">
          <a:spLocks noChangeArrowheads="1"/>
        </cdr:cNvSpPr>
      </cdr:nvSpPr>
      <cdr:spPr>
        <a:xfrm>
          <a:off x="3695700" y="3343275"/>
          <a:ext cx="31432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P16</a:t>
          </a:r>
        </a:p>
      </cdr:txBody>
    </cdr:sp>
  </cdr:relSizeAnchor>
  <cdr:relSizeAnchor xmlns:cdr="http://schemas.openxmlformats.org/drawingml/2006/chartDrawing">
    <cdr:from>
      <cdr:x>0.7835</cdr:x>
      <cdr:y>0.00225</cdr:y>
    </cdr:from>
    <cdr:to>
      <cdr:x>0.94225</cdr:x>
      <cdr:y>0.03825</cdr:y>
    </cdr:to>
    <cdr:sp>
      <cdr:nvSpPr>
        <cdr:cNvPr id="6" name="TextBox 7"/>
        <cdr:cNvSpPr txBox="1">
          <a:spLocks noChangeArrowheads="1"/>
        </cdr:cNvSpPr>
      </cdr:nvSpPr>
      <cdr:spPr>
        <a:xfrm>
          <a:off x="6791325" y="9525"/>
          <a:ext cx="138112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J.P. Tully   11 - 27 feb</a:t>
          </a:r>
        </a:p>
      </cdr:txBody>
    </cdr:sp>
  </cdr:relSizeAnchor>
  <cdr:relSizeAnchor xmlns:cdr="http://schemas.openxmlformats.org/drawingml/2006/chartDrawing">
    <cdr:from>
      <cdr:x>0.696</cdr:x>
      <cdr:y>0.32575</cdr:y>
    </cdr:from>
    <cdr:to>
      <cdr:x>0.7925</cdr:x>
      <cdr:y>0.391</cdr:y>
    </cdr:to>
    <cdr:sp>
      <cdr:nvSpPr>
        <cdr:cNvPr id="7" name="TextBox 8"/>
        <cdr:cNvSpPr txBox="1">
          <a:spLocks noChangeArrowheads="1"/>
        </cdr:cNvSpPr>
      </cdr:nvSpPr>
      <cdr:spPr>
        <a:xfrm>
          <a:off x="6038850" y="1924050"/>
          <a:ext cx="838200" cy="3905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Vancouver
Island</a:t>
          </a:r>
        </a:p>
      </cdr:txBody>
    </cdr:sp>
  </cdr:relSizeAnchor>
  <cdr:relSizeAnchor xmlns:cdr="http://schemas.openxmlformats.org/drawingml/2006/chartDrawing">
    <cdr:from>
      <cdr:x>0.76775</cdr:x>
      <cdr:y>0.062</cdr:y>
    </cdr:from>
    <cdr:to>
      <cdr:x>0.841</cdr:x>
      <cdr:y>0.098</cdr:y>
    </cdr:to>
    <cdr:sp>
      <cdr:nvSpPr>
        <cdr:cNvPr id="8" name="TextBox 10"/>
        <cdr:cNvSpPr txBox="1">
          <a:spLocks noChangeArrowheads="1"/>
        </cdr:cNvSpPr>
      </cdr:nvSpPr>
      <cdr:spPr>
        <a:xfrm>
          <a:off x="6657975" y="361950"/>
          <a:ext cx="6381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CTD cast</a:t>
          </a:r>
        </a:p>
      </cdr:txBody>
    </cdr:sp>
  </cdr:relSizeAnchor>
  <cdr:relSizeAnchor xmlns:cdr="http://schemas.openxmlformats.org/drawingml/2006/chartDrawing">
    <cdr:from>
      <cdr:x>0.76775</cdr:x>
      <cdr:y>0.10575</cdr:y>
    </cdr:from>
    <cdr:to>
      <cdr:x>0.85875</cdr:x>
      <cdr:y>0.14325</cdr:y>
    </cdr:to>
    <cdr:sp>
      <cdr:nvSpPr>
        <cdr:cNvPr id="9" name="TextBox 11"/>
        <cdr:cNvSpPr txBox="1">
          <a:spLocks noChangeArrowheads="1"/>
        </cdr:cNvSpPr>
      </cdr:nvSpPr>
      <cdr:spPr>
        <a:xfrm>
          <a:off x="6657975" y="619125"/>
          <a:ext cx="7905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Rosette cast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2"/>
  <sheetViews>
    <sheetView workbookViewId="0" topLeftCell="A40">
      <selection activeCell="D63" sqref="D63"/>
    </sheetView>
  </sheetViews>
  <sheetFormatPr defaultColWidth="9.140625" defaultRowHeight="12.75"/>
  <cols>
    <col min="2" max="4" width="9.140625" style="2" customWidth="1"/>
    <col min="5" max="5" width="7.00390625" style="1" customWidth="1"/>
    <col min="7" max="8" width="9.140625" style="2" customWidth="1"/>
    <col min="9" max="9" width="9.57421875" style="2" bestFit="1" customWidth="1"/>
  </cols>
  <sheetData>
    <row r="1" spans="1:6" ht="12.75">
      <c r="A1" t="s">
        <v>105</v>
      </c>
      <c r="E1" s="1" t="s">
        <v>106</v>
      </c>
      <c r="F1" t="s">
        <v>107</v>
      </c>
    </row>
    <row r="2" spans="1:9" ht="12.75">
      <c r="A2" t="s">
        <v>1</v>
      </c>
      <c r="B2" s="2">
        <v>0.3438</v>
      </c>
      <c r="C2" s="2">
        <f aca="true" t="shared" si="0" ref="C2:C57">B2*100/60</f>
        <v>0.5730000000000001</v>
      </c>
      <c r="D2" s="2">
        <f aca="true" t="shared" si="1" ref="D2:D15">C2+48</f>
        <v>48.573</v>
      </c>
      <c r="E2" s="1" t="s">
        <v>0</v>
      </c>
      <c r="F2" t="s">
        <v>2</v>
      </c>
      <c r="G2" s="2">
        <v>0.2993</v>
      </c>
      <c r="H2" s="2">
        <f aca="true" t="shared" si="2" ref="H2:H57">G2*100/60</f>
        <v>0.49883333333333335</v>
      </c>
      <c r="I2" s="2">
        <f>H2+125</f>
        <v>125.49883333333334</v>
      </c>
    </row>
    <row r="3" spans="1:9" ht="12.75">
      <c r="A3" t="s">
        <v>4</v>
      </c>
      <c r="B3" s="2">
        <v>0.3604</v>
      </c>
      <c r="C3" s="2">
        <f t="shared" si="0"/>
        <v>0.6006666666666667</v>
      </c>
      <c r="D3" s="2">
        <f t="shared" si="1"/>
        <v>48.60066666666667</v>
      </c>
      <c r="E3" s="1" t="s">
        <v>3</v>
      </c>
      <c r="F3" t="s">
        <v>5</v>
      </c>
      <c r="G3" s="2">
        <v>0.5991</v>
      </c>
      <c r="H3" s="2">
        <f t="shared" si="2"/>
        <v>0.9984999999999999</v>
      </c>
      <c r="I3" s="2">
        <f>H3+125</f>
        <v>125.9985</v>
      </c>
    </row>
    <row r="4" spans="1:9" ht="12.75">
      <c r="A4" t="s">
        <v>7</v>
      </c>
      <c r="B4" s="2">
        <v>0.3754</v>
      </c>
      <c r="C4" s="2">
        <f t="shared" si="0"/>
        <v>0.6256666666666667</v>
      </c>
      <c r="D4" s="2">
        <f t="shared" si="1"/>
        <v>48.62566666666667</v>
      </c>
      <c r="E4" s="1" t="s">
        <v>6</v>
      </c>
      <c r="F4" t="s">
        <v>8</v>
      </c>
      <c r="G4" s="2">
        <v>0.1999</v>
      </c>
      <c r="H4" s="2">
        <f t="shared" si="2"/>
        <v>0.33316666666666667</v>
      </c>
      <c r="I4" s="2">
        <f>H4+126</f>
        <v>126.33316666666667</v>
      </c>
    </row>
    <row r="5" spans="1:9" ht="12.75">
      <c r="A5" t="s">
        <v>10</v>
      </c>
      <c r="B5" s="2">
        <v>0.39</v>
      </c>
      <c r="C5" s="2">
        <f t="shared" si="0"/>
        <v>0.65</v>
      </c>
      <c r="D5" s="2">
        <f t="shared" si="1"/>
        <v>48.65</v>
      </c>
      <c r="E5" s="1" t="s">
        <v>9</v>
      </c>
      <c r="F5" t="s">
        <v>11</v>
      </c>
      <c r="G5" s="2">
        <v>0.4011</v>
      </c>
      <c r="H5" s="2">
        <f t="shared" si="2"/>
        <v>0.6685</v>
      </c>
      <c r="I5" s="2">
        <f>H5+126</f>
        <v>126.6685</v>
      </c>
    </row>
    <row r="6" spans="1:9" ht="12.75">
      <c r="A6" t="s">
        <v>12</v>
      </c>
      <c r="B6" s="2">
        <v>0.3908</v>
      </c>
      <c r="C6" s="2">
        <f t="shared" si="0"/>
        <v>0.6513333333333333</v>
      </c>
      <c r="D6" s="2">
        <f t="shared" si="1"/>
        <v>48.65133333333333</v>
      </c>
      <c r="E6" s="1" t="s">
        <v>9</v>
      </c>
      <c r="F6" t="s">
        <v>11</v>
      </c>
      <c r="G6" s="2">
        <v>0.4011</v>
      </c>
      <c r="H6" s="2">
        <f t="shared" si="2"/>
        <v>0.6685</v>
      </c>
      <c r="I6" s="2">
        <f>H6+126</f>
        <v>126.6685</v>
      </c>
    </row>
    <row r="7" spans="1:9" ht="12.75">
      <c r="A7" t="s">
        <v>13</v>
      </c>
      <c r="B7" s="2">
        <v>0.3899</v>
      </c>
      <c r="C7" s="2">
        <f t="shared" si="0"/>
        <v>0.6498333333333334</v>
      </c>
      <c r="D7" s="2">
        <f t="shared" si="1"/>
        <v>48.64983333333333</v>
      </c>
      <c r="E7" s="1" t="s">
        <v>9</v>
      </c>
      <c r="F7" t="s">
        <v>14</v>
      </c>
      <c r="G7" s="2">
        <v>0.3985</v>
      </c>
      <c r="H7" s="2">
        <f t="shared" si="2"/>
        <v>0.6641666666666667</v>
      </c>
      <c r="I7" s="2">
        <f>H7+126</f>
        <v>126.66416666666667</v>
      </c>
    </row>
    <row r="8" spans="1:9" ht="12.75">
      <c r="A8" t="s">
        <v>15</v>
      </c>
      <c r="B8" s="2">
        <v>0.3894</v>
      </c>
      <c r="C8" s="2">
        <f t="shared" si="0"/>
        <v>0.6490000000000001</v>
      </c>
      <c r="D8" s="2">
        <f t="shared" si="1"/>
        <v>48.649</v>
      </c>
      <c r="E8" s="1" t="s">
        <v>9</v>
      </c>
      <c r="F8" t="s">
        <v>16</v>
      </c>
      <c r="G8" s="2">
        <v>0.3983</v>
      </c>
      <c r="H8" s="2">
        <f t="shared" si="2"/>
        <v>0.6638333333333333</v>
      </c>
      <c r="I8" s="2">
        <f>H8+126</f>
        <v>126.66383333333333</v>
      </c>
    </row>
    <row r="9" spans="1:9" ht="12.75">
      <c r="A9" t="s">
        <v>18</v>
      </c>
      <c r="B9" s="2">
        <v>0.4145</v>
      </c>
      <c r="C9" s="2">
        <f t="shared" si="0"/>
        <v>0.6908333333333333</v>
      </c>
      <c r="D9" s="2">
        <f t="shared" si="1"/>
        <v>48.69083333333333</v>
      </c>
      <c r="E9" s="1" t="s">
        <v>17</v>
      </c>
      <c r="F9" t="s">
        <v>19</v>
      </c>
      <c r="G9" s="2">
        <v>0.0995</v>
      </c>
      <c r="H9" s="2">
        <f t="shared" si="2"/>
        <v>0.16583333333333336</v>
      </c>
      <c r="I9" s="2">
        <f>H9+127</f>
        <v>127.16583333333334</v>
      </c>
    </row>
    <row r="10" spans="1:9" ht="12.75">
      <c r="A10" t="s">
        <v>21</v>
      </c>
      <c r="B10" s="2">
        <v>0.4458</v>
      </c>
      <c r="C10" s="2">
        <f t="shared" si="0"/>
        <v>0.743</v>
      </c>
      <c r="D10" s="2">
        <f t="shared" si="1"/>
        <v>48.743</v>
      </c>
      <c r="E10" s="1" t="s">
        <v>20</v>
      </c>
      <c r="F10" t="s">
        <v>22</v>
      </c>
      <c r="G10" s="2">
        <v>0.3994</v>
      </c>
      <c r="H10" s="2">
        <f t="shared" si="2"/>
        <v>0.6656666666666666</v>
      </c>
      <c r="I10" s="2">
        <f>H10+127</f>
        <v>127.66566666666667</v>
      </c>
    </row>
    <row r="11" spans="1:9" ht="12.75">
      <c r="A11" t="s">
        <v>24</v>
      </c>
      <c r="B11" s="2">
        <v>0.4661</v>
      </c>
      <c r="C11" s="2">
        <f t="shared" si="0"/>
        <v>0.7768333333333334</v>
      </c>
      <c r="D11" s="2">
        <f t="shared" si="1"/>
        <v>48.776833333333336</v>
      </c>
      <c r="E11" s="1" t="s">
        <v>23</v>
      </c>
      <c r="F11" t="s">
        <v>25</v>
      </c>
      <c r="G11" s="2">
        <v>0.0991</v>
      </c>
      <c r="H11" s="2">
        <f t="shared" si="2"/>
        <v>0.16516666666666666</v>
      </c>
      <c r="I11" s="2">
        <f>H11+128</f>
        <v>128.16516666666666</v>
      </c>
    </row>
    <row r="12" spans="1:9" ht="12.75">
      <c r="A12" t="s">
        <v>27</v>
      </c>
      <c r="B12" s="2">
        <v>0.4894</v>
      </c>
      <c r="C12" s="2">
        <f t="shared" si="0"/>
        <v>0.8156666666666667</v>
      </c>
      <c r="D12" s="2">
        <f t="shared" si="1"/>
        <v>48.815666666666665</v>
      </c>
      <c r="E12" s="1" t="s">
        <v>26</v>
      </c>
      <c r="F12" t="s">
        <v>28</v>
      </c>
      <c r="G12" s="2">
        <v>0.3988</v>
      </c>
      <c r="H12" s="2">
        <f t="shared" si="2"/>
        <v>0.6646666666666666</v>
      </c>
      <c r="I12" s="2">
        <f>H12+128</f>
        <v>128.66466666666668</v>
      </c>
    </row>
    <row r="13" spans="1:9" ht="12.75">
      <c r="A13" t="s">
        <v>30</v>
      </c>
      <c r="B13" s="2">
        <v>0.5143</v>
      </c>
      <c r="C13" s="2">
        <f t="shared" si="0"/>
        <v>0.8571666666666666</v>
      </c>
      <c r="D13" s="2">
        <f t="shared" si="1"/>
        <v>48.857166666666664</v>
      </c>
      <c r="E13" s="1" t="s">
        <v>29</v>
      </c>
      <c r="F13" t="s">
        <v>31</v>
      </c>
      <c r="G13" s="2">
        <v>0.1006</v>
      </c>
      <c r="H13" s="2">
        <f t="shared" si="2"/>
        <v>0.16766666666666666</v>
      </c>
      <c r="I13" s="2">
        <f>H13+129</f>
        <v>129.16766666666666</v>
      </c>
    </row>
    <row r="14" spans="1:9" ht="12.75">
      <c r="A14" t="s">
        <v>33</v>
      </c>
      <c r="B14" s="2">
        <v>0.5376</v>
      </c>
      <c r="C14" s="2">
        <f t="shared" si="0"/>
        <v>0.896</v>
      </c>
      <c r="D14" s="2">
        <f t="shared" si="1"/>
        <v>48.896</v>
      </c>
      <c r="E14" s="1" t="s">
        <v>32</v>
      </c>
      <c r="F14" t="s">
        <v>34</v>
      </c>
      <c r="G14" s="2">
        <v>0.3991</v>
      </c>
      <c r="H14" s="2">
        <f t="shared" si="2"/>
        <v>0.6651666666666667</v>
      </c>
      <c r="I14" s="2">
        <f>H14+129</f>
        <v>129.66516666666666</v>
      </c>
    </row>
    <row r="15" spans="1:9" ht="12.75">
      <c r="A15" t="s">
        <v>36</v>
      </c>
      <c r="B15" s="2">
        <v>0.56</v>
      </c>
      <c r="C15" s="2">
        <f t="shared" si="0"/>
        <v>0.9333333333333335</v>
      </c>
      <c r="D15" s="2">
        <f t="shared" si="1"/>
        <v>48.93333333333333</v>
      </c>
      <c r="E15" s="1" t="s">
        <v>35</v>
      </c>
      <c r="F15" t="s">
        <v>37</v>
      </c>
      <c r="G15" s="2">
        <v>0.0998</v>
      </c>
      <c r="H15" s="2">
        <f t="shared" si="2"/>
        <v>0.16633333333333333</v>
      </c>
      <c r="I15" s="2">
        <f>H15+130</f>
        <v>130.16633333333334</v>
      </c>
    </row>
    <row r="16" spans="1:9" ht="12.75">
      <c r="A16" t="s">
        <v>39</v>
      </c>
      <c r="B16" s="2">
        <v>0.0737</v>
      </c>
      <c r="C16" s="2">
        <f t="shared" si="0"/>
        <v>0.12283333333333334</v>
      </c>
      <c r="D16" s="2">
        <f>C16+49</f>
        <v>49.12283333333333</v>
      </c>
      <c r="E16" s="1" t="s">
        <v>38</v>
      </c>
      <c r="F16" t="s">
        <v>40</v>
      </c>
      <c r="G16" s="2">
        <v>0.4012</v>
      </c>
      <c r="H16" s="2">
        <f t="shared" si="2"/>
        <v>0.6686666666666666</v>
      </c>
      <c r="I16" s="2">
        <f>H16+132</f>
        <v>132.66866666666667</v>
      </c>
    </row>
    <row r="17" spans="1:9" ht="12.75">
      <c r="A17" t="s">
        <v>42</v>
      </c>
      <c r="B17" s="2">
        <v>0.1189</v>
      </c>
      <c r="C17" s="2">
        <f t="shared" si="0"/>
        <v>0.19816666666666669</v>
      </c>
      <c r="D17" s="2">
        <f aca="true" t="shared" si="3" ref="D17:D27">C17+49</f>
        <v>49.198166666666665</v>
      </c>
      <c r="E17" s="1" t="s">
        <v>41</v>
      </c>
      <c r="F17" t="s">
        <v>43</v>
      </c>
      <c r="G17" s="2">
        <v>0.4017</v>
      </c>
      <c r="H17" s="2">
        <f t="shared" si="2"/>
        <v>0.6695</v>
      </c>
      <c r="I17" s="2">
        <f>H17+133</f>
        <v>133.6695</v>
      </c>
    </row>
    <row r="18" spans="1:9" ht="12.75">
      <c r="A18" t="s">
        <v>45</v>
      </c>
      <c r="B18" s="2">
        <v>0.1695</v>
      </c>
      <c r="C18" s="2">
        <f t="shared" si="0"/>
        <v>0.28250000000000003</v>
      </c>
      <c r="D18" s="2">
        <f t="shared" si="3"/>
        <v>49.2825</v>
      </c>
      <c r="E18" s="1" t="s">
        <v>44</v>
      </c>
      <c r="F18" t="s">
        <v>46</v>
      </c>
      <c r="G18" s="2">
        <v>0.3996</v>
      </c>
      <c r="H18" s="2">
        <f t="shared" si="2"/>
        <v>0.666</v>
      </c>
      <c r="I18" s="2">
        <f>H18+134</f>
        <v>134.666</v>
      </c>
    </row>
    <row r="19" spans="1:9" ht="12.75">
      <c r="A19" t="s">
        <v>47</v>
      </c>
      <c r="B19" s="2">
        <v>0.1707</v>
      </c>
      <c r="C19" s="2">
        <f t="shared" si="0"/>
        <v>0.28450000000000003</v>
      </c>
      <c r="D19" s="2">
        <f t="shared" si="3"/>
        <v>49.2845</v>
      </c>
      <c r="E19" s="1" t="s">
        <v>44</v>
      </c>
      <c r="F19" t="s">
        <v>48</v>
      </c>
      <c r="G19" s="2">
        <v>0.4001</v>
      </c>
      <c r="H19" s="2">
        <f t="shared" si="2"/>
        <v>0.6668333333333333</v>
      </c>
      <c r="I19" s="2">
        <f>H19+134</f>
        <v>134.66683333333333</v>
      </c>
    </row>
    <row r="20" spans="1:9" ht="12.75">
      <c r="A20" t="s">
        <v>49</v>
      </c>
      <c r="B20" s="2">
        <v>0.1698</v>
      </c>
      <c r="C20" s="2">
        <f t="shared" si="0"/>
        <v>0.28300000000000003</v>
      </c>
      <c r="D20" s="2">
        <f t="shared" si="3"/>
        <v>49.283</v>
      </c>
      <c r="E20" s="1" t="s">
        <v>44</v>
      </c>
      <c r="F20" t="s">
        <v>50</v>
      </c>
      <c r="G20" s="2">
        <v>0.3993</v>
      </c>
      <c r="H20" s="2">
        <f t="shared" si="2"/>
        <v>0.6655</v>
      </c>
      <c r="I20" s="2">
        <f>H20+134</f>
        <v>134.6655</v>
      </c>
    </row>
    <row r="21" spans="1:9" ht="12.75">
      <c r="A21" t="s">
        <v>52</v>
      </c>
      <c r="B21" s="2">
        <v>0.2099</v>
      </c>
      <c r="C21" s="2">
        <f t="shared" si="0"/>
        <v>0.3498333333333334</v>
      </c>
      <c r="D21" s="2">
        <f t="shared" si="3"/>
        <v>49.349833333333336</v>
      </c>
      <c r="E21" s="1" t="s">
        <v>51</v>
      </c>
      <c r="F21" t="s">
        <v>53</v>
      </c>
      <c r="G21" s="2">
        <v>0.3988</v>
      </c>
      <c r="H21" s="2">
        <f t="shared" si="2"/>
        <v>0.6646666666666666</v>
      </c>
      <c r="I21" s="2">
        <f>H21+135</f>
        <v>135.66466666666668</v>
      </c>
    </row>
    <row r="22" spans="1:9" ht="12.75">
      <c r="A22" t="s">
        <v>55</v>
      </c>
      <c r="B22" s="2">
        <v>0.3013</v>
      </c>
      <c r="C22" s="2">
        <f t="shared" si="0"/>
        <v>0.5021666666666668</v>
      </c>
      <c r="D22" s="2">
        <f t="shared" si="3"/>
        <v>49.50216666666667</v>
      </c>
      <c r="E22" s="1" t="s">
        <v>54</v>
      </c>
      <c r="F22" t="s">
        <v>56</v>
      </c>
      <c r="G22" s="2">
        <v>0.4031</v>
      </c>
      <c r="H22" s="2">
        <f t="shared" si="2"/>
        <v>0.6718333333333334</v>
      </c>
      <c r="I22" s="2">
        <f>H22+137</f>
        <v>137.67183333333332</v>
      </c>
    </row>
    <row r="23" spans="1:9" ht="12.75">
      <c r="A23" t="s">
        <v>58</v>
      </c>
      <c r="B23" s="2">
        <v>0.3818</v>
      </c>
      <c r="C23" s="2">
        <f t="shared" si="0"/>
        <v>0.6363333333333333</v>
      </c>
      <c r="D23" s="2">
        <f t="shared" si="3"/>
        <v>49.63633333333333</v>
      </c>
      <c r="E23" s="1" t="s">
        <v>57</v>
      </c>
      <c r="F23" t="s">
        <v>59</v>
      </c>
      <c r="G23" s="2">
        <v>0.3955</v>
      </c>
      <c r="H23" s="2">
        <f t="shared" si="2"/>
        <v>0.6591666666666668</v>
      </c>
      <c r="I23" s="2">
        <f>H23+140</f>
        <v>140.65916666666666</v>
      </c>
    </row>
    <row r="24" spans="1:9" ht="12.75">
      <c r="A24" t="s">
        <v>61</v>
      </c>
      <c r="B24" s="2">
        <v>0.4594</v>
      </c>
      <c r="C24" s="2">
        <f t="shared" si="0"/>
        <v>0.7656666666666666</v>
      </c>
      <c r="D24" s="2">
        <f t="shared" si="3"/>
        <v>49.76566666666667</v>
      </c>
      <c r="E24" s="1" t="s">
        <v>60</v>
      </c>
      <c r="F24" t="s">
        <v>62</v>
      </c>
      <c r="G24" s="2">
        <v>0.3989</v>
      </c>
      <c r="H24" s="2">
        <f t="shared" si="2"/>
        <v>0.6648333333333334</v>
      </c>
      <c r="I24" s="2">
        <f>H24+141</f>
        <v>141.66483333333332</v>
      </c>
    </row>
    <row r="25" spans="1:9" ht="12.75">
      <c r="A25" t="s">
        <v>64</v>
      </c>
      <c r="B25" s="2">
        <v>0.5024</v>
      </c>
      <c r="C25" s="2">
        <f t="shared" si="0"/>
        <v>0.8373333333333333</v>
      </c>
      <c r="D25" s="2">
        <f t="shared" si="3"/>
        <v>49.83733333333333</v>
      </c>
      <c r="E25" s="1" t="s">
        <v>63</v>
      </c>
      <c r="F25" t="s">
        <v>65</v>
      </c>
      <c r="G25" s="2">
        <v>0.3995</v>
      </c>
      <c r="H25" s="2">
        <f t="shared" si="2"/>
        <v>0.6658333333333334</v>
      </c>
      <c r="I25" s="2">
        <f>H25+142</f>
        <v>142.66583333333332</v>
      </c>
    </row>
    <row r="26" spans="1:9" ht="12.75">
      <c r="A26" t="s">
        <v>67</v>
      </c>
      <c r="B26" s="2">
        <v>0.5989</v>
      </c>
      <c r="C26" s="2">
        <f t="shared" si="0"/>
        <v>0.9981666666666666</v>
      </c>
      <c r="D26" s="2">
        <f t="shared" si="3"/>
        <v>49.99816666666667</v>
      </c>
      <c r="E26" s="1" t="s">
        <v>66</v>
      </c>
      <c r="F26" t="s">
        <v>68</v>
      </c>
      <c r="G26" s="2">
        <v>0.0012</v>
      </c>
      <c r="H26" s="2">
        <f t="shared" si="2"/>
        <v>0.002</v>
      </c>
      <c r="I26" s="2">
        <f>H26+145</f>
        <v>145.002</v>
      </c>
    </row>
    <row r="27" spans="1:9" ht="12.75">
      <c r="A27" t="s">
        <v>69</v>
      </c>
      <c r="B27" s="2">
        <v>0.5927</v>
      </c>
      <c r="C27" s="2">
        <f t="shared" si="0"/>
        <v>0.9878333333333333</v>
      </c>
      <c r="D27" s="2">
        <f t="shared" si="3"/>
        <v>49.987833333333334</v>
      </c>
      <c r="E27" s="1" t="s">
        <v>66</v>
      </c>
      <c r="F27" t="s">
        <v>70</v>
      </c>
      <c r="G27" s="2">
        <v>0.5748</v>
      </c>
      <c r="H27" s="2">
        <f t="shared" si="2"/>
        <v>0.958</v>
      </c>
      <c r="I27" s="2">
        <f>H27+144</f>
        <v>144.958</v>
      </c>
    </row>
    <row r="28" spans="1:9" ht="12.75">
      <c r="A28" t="s">
        <v>72</v>
      </c>
      <c r="B28" s="2">
        <v>0.5821</v>
      </c>
      <c r="C28" s="2">
        <f t="shared" si="0"/>
        <v>0.9701666666666665</v>
      </c>
      <c r="D28" s="2">
        <f>C28+48</f>
        <v>48.970166666666664</v>
      </c>
      <c r="E28" s="1" t="s">
        <v>71</v>
      </c>
      <c r="F28" t="s">
        <v>73</v>
      </c>
      <c r="G28" s="2">
        <v>0.3986</v>
      </c>
      <c r="H28" s="2">
        <f t="shared" si="2"/>
        <v>0.6643333333333333</v>
      </c>
      <c r="I28" s="2">
        <f>H28+130</f>
        <v>130.66433333333333</v>
      </c>
    </row>
    <row r="29" spans="1:9" ht="12.75">
      <c r="A29" t="s">
        <v>74</v>
      </c>
      <c r="B29" s="2">
        <v>0.5816</v>
      </c>
      <c r="C29" s="2">
        <f t="shared" si="0"/>
        <v>0.9693333333333334</v>
      </c>
      <c r="D29" s="2">
        <f aca="true" t="shared" si="4" ref="D29:D57">C29+48</f>
        <v>48.96933333333333</v>
      </c>
      <c r="E29" s="1" t="s">
        <v>71</v>
      </c>
      <c r="F29" t="s">
        <v>75</v>
      </c>
      <c r="G29" s="2">
        <v>0.3998</v>
      </c>
      <c r="H29" s="2">
        <f t="shared" si="2"/>
        <v>0.6663333333333333</v>
      </c>
      <c r="I29" s="2">
        <f>H29+130</f>
        <v>130.66633333333334</v>
      </c>
    </row>
    <row r="30" spans="1:9" ht="12.75">
      <c r="A30" t="s">
        <v>76</v>
      </c>
      <c r="B30" s="2">
        <v>0.5912</v>
      </c>
      <c r="C30" s="2">
        <f t="shared" si="0"/>
        <v>0.9853333333333333</v>
      </c>
      <c r="D30" s="2">
        <f t="shared" si="4"/>
        <v>48.98533333333334</v>
      </c>
      <c r="E30" s="1" t="s">
        <v>71</v>
      </c>
      <c r="F30" t="s">
        <v>77</v>
      </c>
      <c r="G30" s="2">
        <v>0.3878</v>
      </c>
      <c r="H30" s="2">
        <f t="shared" si="2"/>
        <v>0.6463333333333333</v>
      </c>
      <c r="I30" s="2">
        <f>H30+130</f>
        <v>130.64633333333333</v>
      </c>
    </row>
    <row r="31" spans="1:9" ht="12.75">
      <c r="A31" t="s">
        <v>78</v>
      </c>
      <c r="B31" s="2">
        <v>0.5813</v>
      </c>
      <c r="C31" s="2">
        <f t="shared" si="0"/>
        <v>0.9688333333333333</v>
      </c>
      <c r="D31" s="2">
        <f t="shared" si="4"/>
        <v>48.968833333333336</v>
      </c>
      <c r="E31" s="1" t="s">
        <v>71</v>
      </c>
      <c r="F31" t="s">
        <v>79</v>
      </c>
      <c r="G31" s="2">
        <v>0.3967</v>
      </c>
      <c r="H31" s="2">
        <f t="shared" si="2"/>
        <v>0.6611666666666667</v>
      </c>
      <c r="I31" s="2">
        <f>H31+130</f>
        <v>130.66116666666667</v>
      </c>
    </row>
    <row r="32" spans="1:9" ht="12.75">
      <c r="A32" t="s">
        <v>80</v>
      </c>
      <c r="B32" s="2">
        <v>0.5588</v>
      </c>
      <c r="C32" s="2">
        <f t="shared" si="0"/>
        <v>0.9313333333333332</v>
      </c>
      <c r="D32" s="2">
        <f t="shared" si="4"/>
        <v>48.931333333333335</v>
      </c>
      <c r="E32" s="1" t="s">
        <v>71</v>
      </c>
      <c r="F32" t="s">
        <v>81</v>
      </c>
      <c r="G32" s="2">
        <v>0.0978</v>
      </c>
      <c r="H32" s="2">
        <f t="shared" si="2"/>
        <v>0.16299999999999998</v>
      </c>
      <c r="I32" s="2">
        <f>H32+130</f>
        <v>130.163</v>
      </c>
    </row>
    <row r="33" spans="1:9" ht="12.75">
      <c r="A33" t="s">
        <v>82</v>
      </c>
      <c r="B33" s="2">
        <v>0.536</v>
      </c>
      <c r="C33" s="2">
        <f t="shared" si="0"/>
        <v>0.8933333333333333</v>
      </c>
      <c r="D33" s="2">
        <f t="shared" si="4"/>
        <v>48.89333333333333</v>
      </c>
      <c r="E33" s="1" t="s">
        <v>32</v>
      </c>
      <c r="F33" t="s">
        <v>83</v>
      </c>
      <c r="G33" s="2">
        <v>0.4001</v>
      </c>
      <c r="H33" s="2">
        <f t="shared" si="2"/>
        <v>0.6668333333333333</v>
      </c>
      <c r="I33" s="2">
        <f>H33+129</f>
        <v>129.66683333333333</v>
      </c>
    </row>
    <row r="34" spans="1:9" ht="12.75">
      <c r="A34" t="s">
        <v>84</v>
      </c>
      <c r="B34" s="2">
        <v>0.5144</v>
      </c>
      <c r="C34" s="2">
        <f t="shared" si="0"/>
        <v>0.8573333333333333</v>
      </c>
      <c r="D34" s="2">
        <f t="shared" si="4"/>
        <v>48.85733333333334</v>
      </c>
      <c r="E34" s="1" t="s">
        <v>29</v>
      </c>
      <c r="F34" t="s">
        <v>85</v>
      </c>
      <c r="G34" s="2">
        <v>0.0993</v>
      </c>
      <c r="H34" s="2">
        <f t="shared" si="2"/>
        <v>0.1655</v>
      </c>
      <c r="I34" s="2">
        <f>H34+129</f>
        <v>129.1655</v>
      </c>
    </row>
    <row r="35" spans="1:9" ht="12.75">
      <c r="A35" t="s">
        <v>27</v>
      </c>
      <c r="B35" s="2">
        <v>0.4894</v>
      </c>
      <c r="C35" s="2">
        <f t="shared" si="0"/>
        <v>0.8156666666666667</v>
      </c>
      <c r="D35" s="2">
        <f t="shared" si="4"/>
        <v>48.815666666666665</v>
      </c>
      <c r="E35" s="1" t="s">
        <v>26</v>
      </c>
      <c r="F35" t="s">
        <v>86</v>
      </c>
      <c r="G35" s="2">
        <v>0.4002</v>
      </c>
      <c r="H35" s="2">
        <f t="shared" si="2"/>
        <v>0.667</v>
      </c>
      <c r="I35" s="2">
        <f>H35+128</f>
        <v>128.667</v>
      </c>
    </row>
    <row r="36" spans="1:9" ht="12.75">
      <c r="A36" t="s">
        <v>87</v>
      </c>
      <c r="B36" s="2">
        <v>0.467</v>
      </c>
      <c r="C36" s="2">
        <f t="shared" si="0"/>
        <v>0.7783333333333334</v>
      </c>
      <c r="D36" s="2">
        <f t="shared" si="4"/>
        <v>48.778333333333336</v>
      </c>
      <c r="E36" s="1" t="s">
        <v>23</v>
      </c>
      <c r="F36" t="s">
        <v>88</v>
      </c>
      <c r="G36" s="2">
        <v>0.0993</v>
      </c>
      <c r="H36" s="2">
        <f t="shared" si="2"/>
        <v>0.1655</v>
      </c>
      <c r="I36" s="2">
        <f>H36+128</f>
        <v>128.1655</v>
      </c>
    </row>
    <row r="37" spans="1:9" ht="12.75">
      <c r="A37" t="s">
        <v>89</v>
      </c>
      <c r="B37" s="2">
        <v>0.4683</v>
      </c>
      <c r="C37" s="2">
        <f t="shared" si="0"/>
        <v>0.7805</v>
      </c>
      <c r="D37" s="2">
        <f t="shared" si="4"/>
        <v>48.7805</v>
      </c>
      <c r="E37" s="1" t="s">
        <v>23</v>
      </c>
      <c r="F37" t="s">
        <v>90</v>
      </c>
      <c r="G37" s="2">
        <v>0.1122</v>
      </c>
      <c r="H37" s="2">
        <f t="shared" si="2"/>
        <v>0.18699999999999997</v>
      </c>
      <c r="I37" s="2">
        <f>H37+128</f>
        <v>128.187</v>
      </c>
    </row>
    <row r="38" spans="1:9" ht="12.75">
      <c r="A38" t="s">
        <v>91</v>
      </c>
      <c r="B38" s="2">
        <v>0.4477</v>
      </c>
      <c r="C38" s="2">
        <f t="shared" si="0"/>
        <v>0.7461666666666666</v>
      </c>
      <c r="D38" s="2">
        <f t="shared" si="4"/>
        <v>48.74616666666667</v>
      </c>
      <c r="E38" s="1" t="s">
        <v>20</v>
      </c>
      <c r="F38" t="s">
        <v>92</v>
      </c>
      <c r="G38" s="2">
        <v>0.4017</v>
      </c>
      <c r="H38" s="2">
        <f t="shared" si="2"/>
        <v>0.6695</v>
      </c>
      <c r="I38" s="2">
        <f>H38+127</f>
        <v>127.6695</v>
      </c>
    </row>
    <row r="39" spans="1:9" ht="12.75">
      <c r="A39" t="s">
        <v>93</v>
      </c>
      <c r="B39" s="2">
        <v>0.416</v>
      </c>
      <c r="C39" s="2">
        <f t="shared" si="0"/>
        <v>0.6933333333333334</v>
      </c>
      <c r="D39" s="2">
        <f t="shared" si="4"/>
        <v>48.693333333333335</v>
      </c>
      <c r="E39" s="1" t="s">
        <v>17</v>
      </c>
      <c r="F39" t="s">
        <v>94</v>
      </c>
      <c r="G39" s="2">
        <v>0.1</v>
      </c>
      <c r="H39" s="2">
        <f t="shared" si="2"/>
        <v>0.16666666666666666</v>
      </c>
      <c r="I39" s="2">
        <f>H39+127</f>
        <v>127.16666666666667</v>
      </c>
    </row>
    <row r="40" spans="1:9" ht="12.75">
      <c r="A40" t="s">
        <v>95</v>
      </c>
      <c r="B40" s="2">
        <v>0.3923</v>
      </c>
      <c r="C40" s="2">
        <f t="shared" si="0"/>
        <v>0.6538333333333333</v>
      </c>
      <c r="D40" s="2">
        <f t="shared" si="4"/>
        <v>48.65383333333333</v>
      </c>
      <c r="E40" s="1" t="s">
        <v>9</v>
      </c>
      <c r="F40" t="s">
        <v>96</v>
      </c>
      <c r="G40" s="2">
        <v>0.4014</v>
      </c>
      <c r="H40" s="2">
        <f t="shared" si="2"/>
        <v>0.669</v>
      </c>
      <c r="I40" s="2">
        <f>H40+126</f>
        <v>126.669</v>
      </c>
    </row>
    <row r="41" spans="1:9" ht="12.75">
      <c r="A41" t="s">
        <v>97</v>
      </c>
      <c r="B41" s="2">
        <v>0.3742</v>
      </c>
      <c r="C41" s="2">
        <f t="shared" si="0"/>
        <v>0.6236666666666666</v>
      </c>
      <c r="D41" s="2">
        <f t="shared" si="4"/>
        <v>48.623666666666665</v>
      </c>
      <c r="E41" s="1" t="s">
        <v>6</v>
      </c>
      <c r="F41" t="s">
        <v>98</v>
      </c>
      <c r="G41" s="2">
        <v>0.1992</v>
      </c>
      <c r="H41" s="2">
        <f t="shared" si="2"/>
        <v>0.33199999999999996</v>
      </c>
      <c r="I41" s="2">
        <f>H41+126</f>
        <v>126.332</v>
      </c>
    </row>
    <row r="42" spans="1:9" ht="12.75">
      <c r="A42" t="s">
        <v>99</v>
      </c>
      <c r="B42" s="2">
        <v>0.3766</v>
      </c>
      <c r="C42" s="2">
        <f t="shared" si="0"/>
        <v>0.6276666666666666</v>
      </c>
      <c r="D42" s="2">
        <f t="shared" si="4"/>
        <v>48.62766666666667</v>
      </c>
      <c r="E42" s="1" t="s">
        <v>6</v>
      </c>
      <c r="F42" t="s">
        <v>100</v>
      </c>
      <c r="G42" s="2">
        <v>0.2011</v>
      </c>
      <c r="H42" s="2">
        <f t="shared" si="2"/>
        <v>0.33516666666666667</v>
      </c>
      <c r="I42" s="2">
        <f>H42+126</f>
        <v>126.33516666666667</v>
      </c>
    </row>
    <row r="43" spans="1:9" ht="12.75">
      <c r="A43" t="s">
        <v>101</v>
      </c>
      <c r="B43" s="2">
        <v>0.3603</v>
      </c>
      <c r="C43" s="2">
        <f t="shared" si="0"/>
        <v>0.6005</v>
      </c>
      <c r="D43" s="2">
        <f t="shared" si="4"/>
        <v>48.6005</v>
      </c>
      <c r="E43" s="1" t="s">
        <v>3</v>
      </c>
      <c r="F43" t="s">
        <v>102</v>
      </c>
      <c r="G43" s="2">
        <v>0.5995</v>
      </c>
      <c r="H43" s="2">
        <f t="shared" si="2"/>
        <v>0.9991666666666668</v>
      </c>
      <c r="I43" s="2">
        <f>H43+125</f>
        <v>125.99916666666667</v>
      </c>
    </row>
    <row r="44" spans="1:9" ht="12.75">
      <c r="A44" t="s">
        <v>103</v>
      </c>
      <c r="B44" s="2">
        <v>0.3457</v>
      </c>
      <c r="C44" s="2">
        <f t="shared" si="0"/>
        <v>0.5761666666666667</v>
      </c>
      <c r="D44" s="2">
        <f t="shared" si="4"/>
        <v>48.576166666666666</v>
      </c>
      <c r="E44" s="1" t="s">
        <v>0</v>
      </c>
      <c r="F44" t="s">
        <v>104</v>
      </c>
      <c r="G44" s="2">
        <v>0.2994</v>
      </c>
      <c r="H44" s="2">
        <f t="shared" si="2"/>
        <v>0.499</v>
      </c>
      <c r="I44" s="2">
        <f>H44+125</f>
        <v>125.499</v>
      </c>
    </row>
    <row r="48" ht="12.75">
      <c r="A48" t="s">
        <v>118</v>
      </c>
    </row>
    <row r="50" spans="1:9" ht="12.75">
      <c r="A50" t="s">
        <v>178</v>
      </c>
      <c r="B50" s="2">
        <v>0.3907</v>
      </c>
      <c r="C50" s="2">
        <f t="shared" si="0"/>
        <v>0.6511666666666667</v>
      </c>
      <c r="D50" s="2">
        <f t="shared" si="4"/>
        <v>48.65116666666667</v>
      </c>
      <c r="E50" s="1" t="s">
        <v>9</v>
      </c>
      <c r="F50" s="2" t="s">
        <v>179</v>
      </c>
      <c r="G50" s="2">
        <v>0.4018</v>
      </c>
      <c r="H50" s="2">
        <f t="shared" si="2"/>
        <v>0.6696666666666666</v>
      </c>
      <c r="I50" s="2">
        <f>H50+126</f>
        <v>126.66966666666667</v>
      </c>
    </row>
    <row r="51" spans="1:9" ht="12.75">
      <c r="A51" t="s">
        <v>180</v>
      </c>
      <c r="B51" s="2">
        <v>0.3898</v>
      </c>
      <c r="C51" s="2">
        <f t="shared" si="0"/>
        <v>0.6496666666666666</v>
      </c>
      <c r="D51" s="2">
        <f t="shared" si="4"/>
        <v>48.64966666666667</v>
      </c>
      <c r="E51" s="1" t="s">
        <v>9</v>
      </c>
      <c r="F51" s="2" t="s">
        <v>181</v>
      </c>
      <c r="G51" s="2">
        <v>0.3984</v>
      </c>
      <c r="H51" s="2">
        <f t="shared" si="2"/>
        <v>0.6639999999999999</v>
      </c>
      <c r="I51" s="2">
        <f>H51+126</f>
        <v>126.664</v>
      </c>
    </row>
    <row r="52" spans="1:9" ht="12.75">
      <c r="A52" t="s">
        <v>182</v>
      </c>
      <c r="B52" s="2">
        <v>0.1687</v>
      </c>
      <c r="C52" s="2">
        <f t="shared" si="0"/>
        <v>0.2811666666666666</v>
      </c>
      <c r="D52" s="2">
        <f>C52+49</f>
        <v>49.281166666666664</v>
      </c>
      <c r="E52" s="1" t="s">
        <v>44</v>
      </c>
      <c r="F52" s="2" t="s">
        <v>183</v>
      </c>
      <c r="G52" s="2">
        <v>0.3986</v>
      </c>
      <c r="H52" s="2">
        <f t="shared" si="2"/>
        <v>0.6643333333333333</v>
      </c>
      <c r="I52" s="2">
        <f>H52+134</f>
        <v>134.66433333333333</v>
      </c>
    </row>
    <row r="53" spans="1:9" ht="12.75">
      <c r="A53" t="s">
        <v>184</v>
      </c>
      <c r="B53" s="2">
        <v>0.5939</v>
      </c>
      <c r="C53" s="2">
        <f t="shared" si="0"/>
        <v>0.9898333333333333</v>
      </c>
      <c r="D53" s="2">
        <f>C53+49</f>
        <v>49.98983333333334</v>
      </c>
      <c r="E53" s="1" t="s">
        <v>66</v>
      </c>
      <c r="F53" s="2" t="s">
        <v>185</v>
      </c>
      <c r="G53" s="2">
        <v>0.5777</v>
      </c>
      <c r="H53" s="2">
        <f t="shared" si="2"/>
        <v>0.9628333333333333</v>
      </c>
      <c r="I53" s="2">
        <f>H53+144</f>
        <v>144.96283333333332</v>
      </c>
    </row>
    <row r="54" spans="1:9" ht="12.75">
      <c r="A54" t="s">
        <v>74</v>
      </c>
      <c r="B54" s="2">
        <v>0.5816</v>
      </c>
      <c r="C54" s="2">
        <f t="shared" si="0"/>
        <v>0.9693333333333334</v>
      </c>
      <c r="D54" s="2">
        <f t="shared" si="4"/>
        <v>48.96933333333333</v>
      </c>
      <c r="E54" s="1" t="s">
        <v>71</v>
      </c>
      <c r="F54" s="2" t="s">
        <v>186</v>
      </c>
      <c r="G54" s="2">
        <v>0.3968</v>
      </c>
      <c r="H54" s="2">
        <f t="shared" si="2"/>
        <v>0.6613333333333333</v>
      </c>
      <c r="I54" s="2">
        <f>H54+130</f>
        <v>130.66133333333335</v>
      </c>
    </row>
    <row r="55" spans="1:9" ht="12.75">
      <c r="A55" t="s">
        <v>187</v>
      </c>
      <c r="B55" s="2">
        <v>0.5803</v>
      </c>
      <c r="C55" s="2">
        <f t="shared" si="0"/>
        <v>0.9671666666666667</v>
      </c>
      <c r="D55" s="2">
        <f t="shared" si="4"/>
        <v>48.967166666666664</v>
      </c>
      <c r="E55" s="1" t="s">
        <v>71</v>
      </c>
      <c r="F55" s="2" t="s">
        <v>188</v>
      </c>
      <c r="G55" s="2">
        <v>0.3938</v>
      </c>
      <c r="H55" s="2">
        <f t="shared" si="2"/>
        <v>0.6563333333333332</v>
      </c>
      <c r="I55" s="2">
        <f>H55+130</f>
        <v>130.65633333333332</v>
      </c>
    </row>
    <row r="56" spans="1:9" ht="12.75">
      <c r="A56" t="s">
        <v>189</v>
      </c>
      <c r="B56" s="2">
        <v>0.377</v>
      </c>
      <c r="C56" s="2">
        <f t="shared" si="0"/>
        <v>0.6283333333333334</v>
      </c>
      <c r="D56" s="2">
        <f t="shared" si="4"/>
        <v>48.62833333333333</v>
      </c>
      <c r="E56" s="1" t="s">
        <v>6</v>
      </c>
      <c r="F56" s="2" t="s">
        <v>190</v>
      </c>
      <c r="G56" s="2">
        <v>0.2007</v>
      </c>
      <c r="H56" s="2">
        <f t="shared" si="2"/>
        <v>0.3345</v>
      </c>
      <c r="I56" s="2">
        <f>H56+126</f>
        <v>126.3345</v>
      </c>
    </row>
    <row r="57" spans="1:9" ht="12.75">
      <c r="A57" t="s">
        <v>191</v>
      </c>
      <c r="B57" s="2">
        <v>0.3611</v>
      </c>
      <c r="C57" s="2">
        <f t="shared" si="0"/>
        <v>0.6018333333333333</v>
      </c>
      <c r="D57" s="2">
        <f t="shared" si="4"/>
        <v>48.60183333333333</v>
      </c>
      <c r="E57" s="1" t="s">
        <v>3</v>
      </c>
      <c r="F57" s="2" t="s">
        <v>192</v>
      </c>
      <c r="G57" s="2">
        <v>0.5994</v>
      </c>
      <c r="H57" s="2">
        <f t="shared" si="2"/>
        <v>0.9990000000000001</v>
      </c>
      <c r="I57" s="2">
        <f>H57+125</f>
        <v>125.999</v>
      </c>
    </row>
    <row r="60" ht="12.75">
      <c r="A60" t="s">
        <v>193</v>
      </c>
    </row>
    <row r="61" spans="4:9" ht="12.75">
      <c r="D61" s="2">
        <v>51.33</v>
      </c>
      <c r="I61" s="2">
        <v>126</v>
      </c>
    </row>
    <row r="62" spans="4:9" ht="12.75">
      <c r="D62" s="2">
        <v>51.16</v>
      </c>
      <c r="I62" s="2">
        <v>126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54"/>
  <sheetViews>
    <sheetView workbookViewId="0" topLeftCell="A1">
      <selection activeCell="A1" sqref="A1:IV16384"/>
    </sheetView>
  </sheetViews>
  <sheetFormatPr defaultColWidth="9.140625" defaultRowHeight="12.75"/>
  <cols>
    <col min="1" max="1" width="4.8515625" style="0" customWidth="1"/>
    <col min="2" max="2" width="5.00390625" style="0" customWidth="1"/>
    <col min="3" max="3" width="5.57421875" style="0" customWidth="1"/>
    <col min="4" max="4" width="4.7109375" style="0" customWidth="1"/>
    <col min="5" max="6" width="4.00390625" style="0" customWidth="1"/>
    <col min="7" max="7" width="6.57421875" style="0" customWidth="1"/>
    <col min="8" max="8" width="5.8515625" style="0" customWidth="1"/>
  </cols>
  <sheetData>
    <row r="1" spans="1:8" ht="12.75">
      <c r="A1" t="s">
        <v>108</v>
      </c>
      <c r="G1" t="s">
        <v>109</v>
      </c>
      <c r="H1" t="s">
        <v>110</v>
      </c>
    </row>
    <row r="3" spans="1:8" ht="12.75">
      <c r="A3">
        <v>50</v>
      </c>
      <c r="B3">
        <v>47</v>
      </c>
      <c r="C3" s="3">
        <f aca="true" t="shared" si="0" ref="C3:C20">A3+B3/60</f>
        <v>50.78333333333333</v>
      </c>
      <c r="D3" s="3"/>
      <c r="E3">
        <v>128</v>
      </c>
      <c r="F3">
        <v>29</v>
      </c>
      <c r="G3" s="3">
        <f>E3+F3/60</f>
        <v>128.48333333333332</v>
      </c>
      <c r="H3">
        <v>50.78333333333333</v>
      </c>
    </row>
    <row r="4" spans="1:8" ht="12.75">
      <c r="A4">
        <v>50</v>
      </c>
      <c r="B4">
        <v>14</v>
      </c>
      <c r="C4" s="3">
        <f t="shared" si="0"/>
        <v>50.233333333333334</v>
      </c>
      <c r="D4" s="3"/>
      <c r="E4">
        <v>127</v>
      </c>
      <c r="F4">
        <v>44</v>
      </c>
      <c r="G4" s="3">
        <f aca="true" t="shared" si="1" ref="G4:G20">E4+F4/60</f>
        <v>127.73333333333333</v>
      </c>
      <c r="H4">
        <v>50.23</v>
      </c>
    </row>
    <row r="5" spans="1:8" ht="12.75">
      <c r="A5">
        <v>50</v>
      </c>
      <c r="B5">
        <v>7</v>
      </c>
      <c r="C5" s="3">
        <f t="shared" si="0"/>
        <v>50.11666666666667</v>
      </c>
      <c r="D5" s="3"/>
      <c r="E5">
        <v>127</v>
      </c>
      <c r="F5">
        <v>54</v>
      </c>
      <c r="G5" s="3">
        <f t="shared" si="1"/>
        <v>127.9</v>
      </c>
      <c r="H5">
        <v>50.12</v>
      </c>
    </row>
    <row r="6" spans="1:8" ht="12.75">
      <c r="A6">
        <v>50</v>
      </c>
      <c r="B6">
        <v>5</v>
      </c>
      <c r="C6" s="3">
        <f t="shared" si="0"/>
        <v>50.083333333333336</v>
      </c>
      <c r="D6" s="3"/>
      <c r="E6">
        <v>127</v>
      </c>
      <c r="F6">
        <v>48</v>
      </c>
      <c r="G6" s="3">
        <f t="shared" si="1"/>
        <v>127.8</v>
      </c>
      <c r="H6">
        <v>50.08</v>
      </c>
    </row>
    <row r="7" spans="1:8" ht="12.75">
      <c r="A7">
        <v>50</v>
      </c>
      <c r="B7">
        <v>8</v>
      </c>
      <c r="C7" s="3">
        <f t="shared" si="0"/>
        <v>50.13333333333333</v>
      </c>
      <c r="D7" s="3"/>
      <c r="E7">
        <v>127</v>
      </c>
      <c r="F7">
        <v>40</v>
      </c>
      <c r="G7" s="3">
        <f t="shared" si="1"/>
        <v>127.66666666666667</v>
      </c>
      <c r="H7">
        <v>50.13</v>
      </c>
    </row>
    <row r="8" spans="1:8" ht="12.75">
      <c r="A8">
        <v>49</v>
      </c>
      <c r="B8">
        <v>37</v>
      </c>
      <c r="C8" s="3">
        <f t="shared" si="0"/>
        <v>49.61666666666667</v>
      </c>
      <c r="D8" s="3"/>
      <c r="E8">
        <v>126</v>
      </c>
      <c r="F8">
        <v>50</v>
      </c>
      <c r="G8" s="3">
        <f t="shared" si="1"/>
        <v>126.83333333333333</v>
      </c>
      <c r="H8">
        <v>49.61666666666667</v>
      </c>
    </row>
    <row r="9" spans="1:8" ht="12.75">
      <c r="A9">
        <v>48</v>
      </c>
      <c r="B9">
        <v>54</v>
      </c>
      <c r="C9" s="3">
        <f t="shared" si="0"/>
        <v>48.9</v>
      </c>
      <c r="D9" s="3"/>
      <c r="E9">
        <v>125</v>
      </c>
      <c r="F9">
        <v>30</v>
      </c>
      <c r="G9" s="3">
        <f t="shared" si="1"/>
        <v>125.5</v>
      </c>
      <c r="H9">
        <v>48.9</v>
      </c>
    </row>
    <row r="10" spans="1:8" ht="12.75">
      <c r="A10">
        <v>49</v>
      </c>
      <c r="B10">
        <v>2</v>
      </c>
      <c r="C10" s="3">
        <f t="shared" si="0"/>
        <v>49.03333333333333</v>
      </c>
      <c r="D10" s="3"/>
      <c r="E10">
        <v>125</v>
      </c>
      <c r="F10">
        <v>22</v>
      </c>
      <c r="G10" s="3">
        <f t="shared" si="1"/>
        <v>125.36666666666666</v>
      </c>
      <c r="H10">
        <v>49.03333333333333</v>
      </c>
    </row>
    <row r="11" spans="1:8" ht="12.75">
      <c r="A11">
        <v>48</v>
      </c>
      <c r="B11">
        <v>57</v>
      </c>
      <c r="C11" s="3">
        <f t="shared" si="0"/>
        <v>48.95</v>
      </c>
      <c r="D11" s="3"/>
      <c r="E11">
        <v>125</v>
      </c>
      <c r="F11">
        <v>2</v>
      </c>
      <c r="G11" s="3">
        <f t="shared" si="1"/>
        <v>125.03333333333333</v>
      </c>
      <c r="H11">
        <v>48.95</v>
      </c>
    </row>
    <row r="12" spans="1:8" ht="12.75">
      <c r="A12">
        <v>48</v>
      </c>
      <c r="B12">
        <v>47</v>
      </c>
      <c r="C12" s="3">
        <f t="shared" si="0"/>
        <v>48.78333333333333</v>
      </c>
      <c r="D12" s="3"/>
      <c r="E12">
        <v>125</v>
      </c>
      <c r="F12">
        <v>13</v>
      </c>
      <c r="G12" s="3">
        <f t="shared" si="1"/>
        <v>125.21666666666667</v>
      </c>
      <c r="H12">
        <v>48.78333333333333</v>
      </c>
    </row>
    <row r="13" spans="1:8" ht="12.75">
      <c r="A13">
        <v>48</v>
      </c>
      <c r="B13">
        <v>19</v>
      </c>
      <c r="C13" s="3">
        <f t="shared" si="0"/>
        <v>48.31666666666667</v>
      </c>
      <c r="D13" s="3"/>
      <c r="E13">
        <v>123</v>
      </c>
      <c r="F13">
        <v>32</v>
      </c>
      <c r="G13" s="3">
        <f t="shared" si="1"/>
        <v>123.53333333333333</v>
      </c>
      <c r="H13">
        <v>48.31666666666667</v>
      </c>
    </row>
    <row r="14" spans="1:8" ht="12.75">
      <c r="A14">
        <v>48</v>
      </c>
      <c r="B14">
        <v>27</v>
      </c>
      <c r="C14" s="3">
        <f t="shared" si="0"/>
        <v>48.45</v>
      </c>
      <c r="D14" s="3"/>
      <c r="E14">
        <v>123</v>
      </c>
      <c r="F14">
        <v>17</v>
      </c>
      <c r="G14" s="3">
        <f t="shared" si="1"/>
        <v>123.28333333333333</v>
      </c>
      <c r="H14">
        <v>48.45</v>
      </c>
    </row>
    <row r="15" spans="1:8" ht="12.75">
      <c r="A15">
        <v>49</v>
      </c>
      <c r="B15">
        <v>8</v>
      </c>
      <c r="C15" s="3">
        <f t="shared" si="0"/>
        <v>49.13333333333333</v>
      </c>
      <c r="D15" s="3"/>
      <c r="E15">
        <v>123</v>
      </c>
      <c r="F15">
        <v>50</v>
      </c>
      <c r="G15" s="3">
        <f t="shared" si="1"/>
        <v>123.83333333333333</v>
      </c>
      <c r="H15">
        <v>49.13333333333333</v>
      </c>
    </row>
    <row r="16" spans="1:8" ht="12.75">
      <c r="A16">
        <v>49</v>
      </c>
      <c r="B16">
        <v>28</v>
      </c>
      <c r="C16" s="3">
        <f t="shared" si="0"/>
        <v>49.46666666666667</v>
      </c>
      <c r="D16" s="3"/>
      <c r="E16">
        <v>124</v>
      </c>
      <c r="F16">
        <v>47</v>
      </c>
      <c r="G16" s="3">
        <f t="shared" si="1"/>
        <v>124.78333333333333</v>
      </c>
      <c r="H16">
        <v>49.46666666666667</v>
      </c>
    </row>
    <row r="17" spans="1:8" ht="12.75">
      <c r="A17">
        <v>50</v>
      </c>
      <c r="B17">
        <v>20</v>
      </c>
      <c r="C17" s="3">
        <f t="shared" si="0"/>
        <v>50.333333333333336</v>
      </c>
      <c r="D17" s="3"/>
      <c r="E17">
        <v>125</v>
      </c>
      <c r="F17">
        <v>27</v>
      </c>
      <c r="G17" s="3">
        <f t="shared" si="1"/>
        <v>125.45</v>
      </c>
      <c r="H17">
        <v>50.333333333333336</v>
      </c>
    </row>
    <row r="18" spans="1:8" ht="12.75">
      <c r="A18">
        <v>50</v>
      </c>
      <c r="B18">
        <v>37</v>
      </c>
      <c r="C18" s="3">
        <f t="shared" si="0"/>
        <v>50.61666666666667</v>
      </c>
      <c r="D18" s="3"/>
      <c r="E18">
        <v>127</v>
      </c>
      <c r="F18">
        <v>10</v>
      </c>
      <c r="G18" s="3">
        <f t="shared" si="1"/>
        <v>127.16666666666667</v>
      </c>
      <c r="H18">
        <v>50.61666666666667</v>
      </c>
    </row>
    <row r="19" spans="1:8" ht="12.75">
      <c r="A19">
        <v>50</v>
      </c>
      <c r="B19">
        <v>52</v>
      </c>
      <c r="C19" s="3">
        <f t="shared" si="0"/>
        <v>50.86666666666667</v>
      </c>
      <c r="D19" s="3"/>
      <c r="E19">
        <v>127</v>
      </c>
      <c r="F19">
        <v>55</v>
      </c>
      <c r="G19" s="3">
        <f t="shared" si="1"/>
        <v>127.91666666666667</v>
      </c>
      <c r="H19">
        <v>50.86666666666667</v>
      </c>
    </row>
    <row r="20" spans="1:8" ht="12.75">
      <c r="A20">
        <v>50</v>
      </c>
      <c r="B20">
        <v>47</v>
      </c>
      <c r="C20" s="3">
        <f t="shared" si="0"/>
        <v>50.78333333333333</v>
      </c>
      <c r="D20" s="3"/>
      <c r="E20">
        <v>128</v>
      </c>
      <c r="F20">
        <v>29</v>
      </c>
      <c r="G20" s="3">
        <f t="shared" si="1"/>
        <v>128.48333333333332</v>
      </c>
      <c r="H20">
        <v>50.78333333333333</v>
      </c>
    </row>
    <row r="21" spans="3:7" ht="12.75">
      <c r="C21" s="3"/>
      <c r="D21" s="3"/>
      <c r="G21" s="3"/>
    </row>
    <row r="22" spans="3:7" ht="12.75">
      <c r="C22" s="3"/>
      <c r="D22" s="3"/>
      <c r="G22" s="3"/>
    </row>
    <row r="23" spans="1:7" ht="12.75">
      <c r="A23" t="s">
        <v>111</v>
      </c>
      <c r="C23" s="3"/>
      <c r="D23" s="3"/>
      <c r="G23" s="3"/>
    </row>
    <row r="24" spans="3:7" ht="12.75">
      <c r="C24" s="3"/>
      <c r="D24" s="3"/>
      <c r="G24" s="3"/>
    </row>
    <row r="25" spans="1:8" ht="12.75">
      <c r="A25">
        <v>51</v>
      </c>
      <c r="B25">
        <v>57</v>
      </c>
      <c r="C25" s="3">
        <f aca="true" t="shared" si="2" ref="C25:C40">A25+B25/60</f>
        <v>51.95</v>
      </c>
      <c r="D25" s="3"/>
      <c r="E25">
        <v>131</v>
      </c>
      <c r="F25">
        <v>2</v>
      </c>
      <c r="G25" s="3">
        <f aca="true" t="shared" si="3" ref="G25:G40">E25+F25/60</f>
        <v>131.03333333333333</v>
      </c>
      <c r="H25">
        <v>51.95</v>
      </c>
    </row>
    <row r="26" spans="1:8" ht="12.75">
      <c r="A26">
        <v>52</v>
      </c>
      <c r="B26">
        <v>40</v>
      </c>
      <c r="C26" s="3">
        <f t="shared" si="2"/>
        <v>52.666666666666664</v>
      </c>
      <c r="D26" s="3"/>
      <c r="E26">
        <v>132</v>
      </c>
      <c r="F26">
        <v>0</v>
      </c>
      <c r="G26" s="3">
        <f t="shared" si="3"/>
        <v>132</v>
      </c>
      <c r="H26">
        <v>52.666666666666664</v>
      </c>
    </row>
    <row r="27" spans="1:8" ht="12.75">
      <c r="A27">
        <v>53</v>
      </c>
      <c r="B27">
        <v>19</v>
      </c>
      <c r="C27" s="3">
        <f t="shared" si="2"/>
        <v>53.31666666666667</v>
      </c>
      <c r="D27" s="3"/>
      <c r="E27">
        <v>132</v>
      </c>
      <c r="F27">
        <v>46</v>
      </c>
      <c r="G27" s="3">
        <f t="shared" si="3"/>
        <v>132.76666666666668</v>
      </c>
      <c r="H27">
        <v>53.31666666666667</v>
      </c>
    </row>
    <row r="28" spans="1:8" ht="12.75">
      <c r="A28">
        <v>53</v>
      </c>
      <c r="B28">
        <v>48</v>
      </c>
      <c r="C28" s="3">
        <f t="shared" si="2"/>
        <v>53.8</v>
      </c>
      <c r="D28" s="3"/>
      <c r="E28">
        <v>133</v>
      </c>
      <c r="F28">
        <v>8</v>
      </c>
      <c r="G28" s="3">
        <f t="shared" si="3"/>
        <v>133.13333333333333</v>
      </c>
      <c r="H28">
        <v>53.8</v>
      </c>
    </row>
    <row r="29" spans="1:8" ht="12.75">
      <c r="A29">
        <v>54</v>
      </c>
      <c r="B29">
        <v>0</v>
      </c>
      <c r="C29" s="3">
        <f t="shared" si="2"/>
        <v>54</v>
      </c>
      <c r="D29" s="3"/>
      <c r="E29">
        <v>133</v>
      </c>
      <c r="F29">
        <v>8</v>
      </c>
      <c r="G29" s="3">
        <f t="shared" si="3"/>
        <v>133.13333333333333</v>
      </c>
      <c r="H29">
        <v>54</v>
      </c>
    </row>
    <row r="30" spans="1:8" ht="12.75">
      <c r="A30">
        <v>54</v>
      </c>
      <c r="B30">
        <v>11</v>
      </c>
      <c r="C30" s="3">
        <f t="shared" si="2"/>
        <v>54.18333333333333</v>
      </c>
      <c r="D30" s="3"/>
      <c r="E30">
        <v>133</v>
      </c>
      <c r="F30">
        <v>2</v>
      </c>
      <c r="G30" s="3">
        <f t="shared" si="3"/>
        <v>133.03333333333333</v>
      </c>
      <c r="H30">
        <v>54.18333333333333</v>
      </c>
    </row>
    <row r="31" spans="1:8" ht="12.75">
      <c r="A31">
        <v>54</v>
      </c>
      <c r="B31">
        <v>9</v>
      </c>
      <c r="C31" s="3">
        <f t="shared" si="2"/>
        <v>54.15</v>
      </c>
      <c r="D31" s="3"/>
      <c r="E31">
        <v>132</v>
      </c>
      <c r="F31">
        <v>40</v>
      </c>
      <c r="G31" s="3">
        <f t="shared" si="3"/>
        <v>132.66666666666666</v>
      </c>
      <c r="H31">
        <v>54.15</v>
      </c>
    </row>
    <row r="32" spans="1:8" ht="12.75">
      <c r="A32">
        <v>54</v>
      </c>
      <c r="B32">
        <v>7</v>
      </c>
      <c r="C32" s="3">
        <f t="shared" si="2"/>
        <v>54.11666666666667</v>
      </c>
      <c r="D32" s="3"/>
      <c r="E32">
        <v>132</v>
      </c>
      <c r="F32">
        <v>18</v>
      </c>
      <c r="G32" s="3">
        <f t="shared" si="3"/>
        <v>132.3</v>
      </c>
      <c r="H32">
        <v>54.11666666666667</v>
      </c>
    </row>
    <row r="33" spans="1:8" ht="12.75">
      <c r="A33">
        <v>54</v>
      </c>
      <c r="B33">
        <v>2</v>
      </c>
      <c r="C33" s="3">
        <f t="shared" si="2"/>
        <v>54.03333333333333</v>
      </c>
      <c r="D33" s="3"/>
      <c r="E33">
        <v>132</v>
      </c>
      <c r="F33">
        <v>0</v>
      </c>
      <c r="G33" s="3">
        <f t="shared" si="3"/>
        <v>132</v>
      </c>
      <c r="H33">
        <v>54.03333333333333</v>
      </c>
    </row>
    <row r="34" spans="1:8" ht="12.75">
      <c r="A34">
        <v>54</v>
      </c>
      <c r="B34">
        <v>9</v>
      </c>
      <c r="C34" s="3">
        <f t="shared" si="2"/>
        <v>54.15</v>
      </c>
      <c r="D34" s="3"/>
      <c r="E34">
        <v>131</v>
      </c>
      <c r="F34">
        <v>40</v>
      </c>
      <c r="G34" s="3">
        <f t="shared" si="3"/>
        <v>131.66666666666666</v>
      </c>
      <c r="H34">
        <v>54.15</v>
      </c>
    </row>
    <row r="35" spans="1:8" ht="12.75">
      <c r="A35">
        <v>53</v>
      </c>
      <c r="B35">
        <v>46</v>
      </c>
      <c r="C35" s="3">
        <f t="shared" si="2"/>
        <v>53.766666666666666</v>
      </c>
      <c r="D35" s="3"/>
      <c r="E35">
        <v>131</v>
      </c>
      <c r="F35">
        <v>53</v>
      </c>
      <c r="G35" s="3">
        <f t="shared" si="3"/>
        <v>131.88333333333333</v>
      </c>
      <c r="H35">
        <v>53.766666666666666</v>
      </c>
    </row>
    <row r="36" spans="1:8" ht="12.75">
      <c r="A36">
        <v>53</v>
      </c>
      <c r="B36">
        <v>31</v>
      </c>
      <c r="C36" s="3">
        <f t="shared" si="2"/>
        <v>53.516666666666666</v>
      </c>
      <c r="D36" s="3"/>
      <c r="E36">
        <v>131</v>
      </c>
      <c r="F36">
        <v>57</v>
      </c>
      <c r="G36" s="3">
        <f t="shared" si="3"/>
        <v>131.95</v>
      </c>
      <c r="H36">
        <v>53.516666666666666</v>
      </c>
    </row>
    <row r="37" spans="1:8" ht="12.75">
      <c r="A37">
        <v>53</v>
      </c>
      <c r="B37">
        <v>3</v>
      </c>
      <c r="C37" s="3">
        <f t="shared" si="2"/>
        <v>53.05</v>
      </c>
      <c r="D37" s="3"/>
      <c r="E37">
        <v>131</v>
      </c>
      <c r="F37">
        <v>36</v>
      </c>
      <c r="G37" s="3">
        <f t="shared" si="3"/>
        <v>131.6</v>
      </c>
      <c r="H37">
        <v>53.05</v>
      </c>
    </row>
    <row r="38" spans="1:8" ht="12.75">
      <c r="A38">
        <v>52</v>
      </c>
      <c r="B38">
        <v>42</v>
      </c>
      <c r="C38" s="3">
        <f t="shared" si="2"/>
        <v>52.7</v>
      </c>
      <c r="D38" s="3"/>
      <c r="E38">
        <v>131</v>
      </c>
      <c r="F38">
        <v>27</v>
      </c>
      <c r="G38" s="3">
        <f t="shared" si="3"/>
        <v>131.45</v>
      </c>
      <c r="H38">
        <v>52.7</v>
      </c>
    </row>
    <row r="39" spans="1:8" ht="12.75">
      <c r="A39">
        <v>52</v>
      </c>
      <c r="B39">
        <v>13</v>
      </c>
      <c r="C39" s="3">
        <f t="shared" si="2"/>
        <v>52.21666666666667</v>
      </c>
      <c r="D39" s="3"/>
      <c r="E39">
        <v>131</v>
      </c>
      <c r="F39">
        <v>2</v>
      </c>
      <c r="G39" s="3">
        <f t="shared" si="3"/>
        <v>131.03333333333333</v>
      </c>
      <c r="H39">
        <v>52.21666666666667</v>
      </c>
    </row>
    <row r="40" spans="1:8" ht="12.75">
      <c r="A40">
        <v>51</v>
      </c>
      <c r="B40">
        <v>57</v>
      </c>
      <c r="C40" s="3">
        <f t="shared" si="2"/>
        <v>51.95</v>
      </c>
      <c r="D40" s="3"/>
      <c r="E40">
        <v>131</v>
      </c>
      <c r="F40">
        <v>2</v>
      </c>
      <c r="G40" s="3">
        <f t="shared" si="3"/>
        <v>131.03333333333333</v>
      </c>
      <c r="H40">
        <v>51.95</v>
      </c>
    </row>
    <row r="41" spans="3:7" ht="12.75">
      <c r="C41" s="3"/>
      <c r="D41" s="3"/>
      <c r="G41" s="3"/>
    </row>
    <row r="43" spans="1:7" ht="12.75">
      <c r="A43" t="s">
        <v>112</v>
      </c>
      <c r="C43" s="3"/>
      <c r="D43" s="3"/>
      <c r="G43" s="3"/>
    </row>
    <row r="44" spans="3:7" ht="12.75">
      <c r="C44" s="3"/>
      <c r="D44" s="3"/>
      <c r="G44" s="3"/>
    </row>
    <row r="45" spans="1:8" ht="12.75">
      <c r="A45">
        <v>58</v>
      </c>
      <c r="B45">
        <v>38</v>
      </c>
      <c r="C45" s="3">
        <f aca="true" t="shared" si="4" ref="C45:C51">A45+B45/60</f>
        <v>58.63333333333333</v>
      </c>
      <c r="D45" s="3"/>
      <c r="E45">
        <v>152</v>
      </c>
      <c r="F45">
        <v>30</v>
      </c>
      <c r="G45" s="3">
        <f aca="true" t="shared" si="5" ref="G45:G51">E45+F45/60</f>
        <v>152.5</v>
      </c>
      <c r="H45">
        <v>58.63333333333333</v>
      </c>
    </row>
    <row r="46" spans="1:8" ht="12.75">
      <c r="A46">
        <v>57</v>
      </c>
      <c r="B46">
        <v>27</v>
      </c>
      <c r="C46" s="3">
        <f t="shared" si="4"/>
        <v>57.45</v>
      </c>
      <c r="D46" s="3"/>
      <c r="E46">
        <v>154</v>
      </c>
      <c r="F46">
        <v>50</v>
      </c>
      <c r="G46" s="3">
        <f t="shared" si="5"/>
        <v>154.83333333333334</v>
      </c>
      <c r="H46">
        <v>57.45</v>
      </c>
    </row>
    <row r="47" spans="1:8" ht="12.75">
      <c r="A47">
        <v>56</v>
      </c>
      <c r="B47">
        <v>44</v>
      </c>
      <c r="C47" s="3">
        <f t="shared" si="4"/>
        <v>56.733333333333334</v>
      </c>
      <c r="D47" s="3"/>
      <c r="E47">
        <v>154</v>
      </c>
      <c r="F47">
        <v>5</v>
      </c>
      <c r="G47" s="3">
        <f t="shared" si="5"/>
        <v>154.08333333333334</v>
      </c>
      <c r="H47">
        <v>56.733333333333334</v>
      </c>
    </row>
    <row r="48" spans="1:7" ht="12.75">
      <c r="A48">
        <v>57</v>
      </c>
      <c r="B48">
        <v>35</v>
      </c>
      <c r="C48" s="3">
        <f t="shared" si="4"/>
        <v>57.583333333333336</v>
      </c>
      <c r="D48" s="3"/>
      <c r="E48">
        <v>152</v>
      </c>
      <c r="F48">
        <v>12</v>
      </c>
      <c r="G48" s="3">
        <f t="shared" si="5"/>
        <v>152.2</v>
      </c>
    </row>
    <row r="49" spans="1:7" ht="12.75">
      <c r="A49">
        <v>58</v>
      </c>
      <c r="B49">
        <v>0</v>
      </c>
      <c r="C49" s="3">
        <f t="shared" si="4"/>
        <v>58</v>
      </c>
      <c r="D49" s="3"/>
      <c r="E49">
        <v>152</v>
      </c>
      <c r="F49">
        <v>30</v>
      </c>
      <c r="G49" s="3">
        <f t="shared" si="5"/>
        <v>152.5</v>
      </c>
    </row>
    <row r="50" spans="1:8" ht="12.75">
      <c r="A50">
        <v>58</v>
      </c>
      <c r="B50">
        <v>23</v>
      </c>
      <c r="C50" s="3">
        <f t="shared" si="4"/>
        <v>58.38333333333333</v>
      </c>
      <c r="D50" s="3"/>
      <c r="E50">
        <v>152</v>
      </c>
      <c r="F50">
        <v>0</v>
      </c>
      <c r="G50" s="3">
        <f t="shared" si="5"/>
        <v>152</v>
      </c>
      <c r="H50">
        <v>58.38333333333333</v>
      </c>
    </row>
    <row r="51" spans="1:8" ht="12.75">
      <c r="A51">
        <v>58</v>
      </c>
      <c r="B51">
        <v>38</v>
      </c>
      <c r="C51" s="3">
        <f t="shared" si="4"/>
        <v>58.63333333333333</v>
      </c>
      <c r="D51" s="3"/>
      <c r="E51">
        <v>152</v>
      </c>
      <c r="F51">
        <v>30</v>
      </c>
      <c r="G51" s="3">
        <f t="shared" si="5"/>
        <v>152.5</v>
      </c>
      <c r="H51">
        <v>58.63333333333333</v>
      </c>
    </row>
    <row r="52" spans="3:7" ht="12.75">
      <c r="C52" s="3"/>
      <c r="D52" s="3"/>
      <c r="G52" s="3"/>
    </row>
    <row r="53" spans="3:7" ht="12.75">
      <c r="C53" s="3"/>
      <c r="D53" s="3"/>
      <c r="G53" s="3"/>
    </row>
    <row r="54" spans="1:7" ht="12.75">
      <c r="A54" t="s">
        <v>113</v>
      </c>
      <c r="C54" s="3"/>
      <c r="D54" s="3"/>
      <c r="G54" s="3"/>
    </row>
    <row r="55" spans="3:7" ht="12.75">
      <c r="C55" s="3"/>
      <c r="D55" s="3"/>
      <c r="G55" s="3"/>
    </row>
    <row r="56" spans="1:8" ht="12.75">
      <c r="A56">
        <v>54</v>
      </c>
      <c r="B56">
        <v>41</v>
      </c>
      <c r="C56" s="3">
        <f aca="true" t="shared" si="6" ref="C56:C63">A56+B56/60</f>
        <v>54.68333333333333</v>
      </c>
      <c r="D56" s="3"/>
      <c r="E56">
        <v>132</v>
      </c>
      <c r="F56">
        <v>0</v>
      </c>
      <c r="G56" s="3">
        <f aca="true" t="shared" si="7" ref="G56:G63">E56+F56/60</f>
        <v>132</v>
      </c>
      <c r="H56">
        <v>54.68333333333333</v>
      </c>
    </row>
    <row r="57" spans="1:8" ht="12.75">
      <c r="A57">
        <v>55</v>
      </c>
      <c r="B57">
        <v>16</v>
      </c>
      <c r="C57" s="3">
        <f t="shared" si="6"/>
        <v>55.266666666666666</v>
      </c>
      <c r="D57" s="3"/>
      <c r="E57">
        <v>132</v>
      </c>
      <c r="F57">
        <v>0</v>
      </c>
      <c r="G57" s="3">
        <f t="shared" si="7"/>
        <v>132</v>
      </c>
      <c r="H57">
        <v>55.266666666666666</v>
      </c>
    </row>
    <row r="58" spans="1:8" ht="12.75">
      <c r="A58">
        <v>56</v>
      </c>
      <c r="B58">
        <v>20</v>
      </c>
      <c r="C58" s="3">
        <f t="shared" si="6"/>
        <v>56.333333333333336</v>
      </c>
      <c r="D58" s="3"/>
      <c r="E58">
        <v>133</v>
      </c>
      <c r="F58">
        <v>10</v>
      </c>
      <c r="G58" s="3">
        <f t="shared" si="7"/>
        <v>133.16666666666666</v>
      </c>
      <c r="H58">
        <v>56.333333333333336</v>
      </c>
    </row>
    <row r="59" spans="1:8" ht="12.75">
      <c r="A59">
        <v>56</v>
      </c>
      <c r="B59">
        <v>21</v>
      </c>
      <c r="C59" s="3">
        <f t="shared" si="6"/>
        <v>56.35</v>
      </c>
      <c r="D59" s="3"/>
      <c r="E59">
        <v>133</v>
      </c>
      <c r="F59">
        <v>37</v>
      </c>
      <c r="G59" s="3">
        <f t="shared" si="7"/>
        <v>133.61666666666667</v>
      </c>
      <c r="H59">
        <v>56.35</v>
      </c>
    </row>
    <row r="60" spans="1:8" ht="12.75">
      <c r="A60">
        <v>55</v>
      </c>
      <c r="B60">
        <v>55</v>
      </c>
      <c r="C60" s="3">
        <f t="shared" si="6"/>
        <v>55.916666666666664</v>
      </c>
      <c r="D60" s="3"/>
      <c r="E60">
        <v>133</v>
      </c>
      <c r="F60">
        <v>50</v>
      </c>
      <c r="G60" s="3">
        <f t="shared" si="7"/>
        <v>133.83333333333334</v>
      </c>
      <c r="H60">
        <v>55.916666666666664</v>
      </c>
    </row>
    <row r="61" spans="1:8" ht="12.75">
      <c r="A61">
        <v>55</v>
      </c>
      <c r="B61">
        <v>2</v>
      </c>
      <c r="C61" s="3">
        <f t="shared" si="6"/>
        <v>55.03333333333333</v>
      </c>
      <c r="D61" s="3"/>
      <c r="E61">
        <v>132</v>
      </c>
      <c r="F61">
        <v>55</v>
      </c>
      <c r="G61" s="3">
        <f t="shared" si="7"/>
        <v>132.91666666666666</v>
      </c>
      <c r="H61">
        <v>55.03333333333333</v>
      </c>
    </row>
    <row r="62" spans="1:8" ht="12.75">
      <c r="A62">
        <v>54</v>
      </c>
      <c r="B62">
        <v>42</v>
      </c>
      <c r="C62" s="3">
        <f t="shared" si="6"/>
        <v>54.7</v>
      </c>
      <c r="D62" s="3"/>
      <c r="E62">
        <v>132</v>
      </c>
      <c r="F62">
        <v>20</v>
      </c>
      <c r="G62" s="3">
        <f t="shared" si="7"/>
        <v>132.33333333333334</v>
      </c>
      <c r="H62">
        <v>54.7</v>
      </c>
    </row>
    <row r="63" spans="1:8" ht="12.75">
      <c r="A63">
        <v>54</v>
      </c>
      <c r="B63">
        <v>41</v>
      </c>
      <c r="C63" s="3">
        <f t="shared" si="6"/>
        <v>54.68333333333333</v>
      </c>
      <c r="D63" s="3"/>
      <c r="E63">
        <v>132</v>
      </c>
      <c r="F63">
        <v>0</v>
      </c>
      <c r="G63" s="3">
        <f t="shared" si="7"/>
        <v>132</v>
      </c>
      <c r="H63">
        <v>54.68333333333333</v>
      </c>
    </row>
    <row r="64" spans="3:7" ht="12.75">
      <c r="C64" s="3"/>
      <c r="D64" s="3"/>
      <c r="G64" s="3"/>
    </row>
    <row r="65" spans="3:7" ht="12.75">
      <c r="C65" s="3"/>
      <c r="D65" s="3"/>
      <c r="G65" s="3"/>
    </row>
    <row r="66" spans="1:7" ht="12.75">
      <c r="A66" t="s">
        <v>114</v>
      </c>
      <c r="C66" s="3"/>
      <c r="D66" s="3"/>
      <c r="G66" s="3"/>
    </row>
    <row r="67" spans="3:7" ht="12.75">
      <c r="C67" s="3"/>
      <c r="D67" s="3"/>
      <c r="G67" s="3"/>
    </row>
    <row r="68" spans="1:8" ht="12.75">
      <c r="A68">
        <v>56</v>
      </c>
      <c r="B68">
        <v>10</v>
      </c>
      <c r="C68" s="3">
        <f aca="true" t="shared" si="8" ref="C68:C74">A68+B68/60</f>
        <v>56.166666666666664</v>
      </c>
      <c r="D68" s="3"/>
      <c r="E68">
        <v>134</v>
      </c>
      <c r="F68">
        <v>40</v>
      </c>
      <c r="G68" s="3">
        <f aca="true" t="shared" si="9" ref="G68:G74">E68+F68/60</f>
        <v>134.66666666666666</v>
      </c>
      <c r="H68">
        <v>56.166666666666664</v>
      </c>
    </row>
    <row r="69" spans="1:8" ht="12.75">
      <c r="A69">
        <v>58</v>
      </c>
      <c r="B69">
        <v>3</v>
      </c>
      <c r="C69" s="3">
        <f t="shared" si="8"/>
        <v>58.05</v>
      </c>
      <c r="D69" s="3"/>
      <c r="E69">
        <v>134</v>
      </c>
      <c r="F69">
        <v>56</v>
      </c>
      <c r="G69" s="3">
        <f t="shared" si="9"/>
        <v>134.93333333333334</v>
      </c>
      <c r="H69">
        <v>58.05</v>
      </c>
    </row>
    <row r="70" spans="1:8" ht="12.75">
      <c r="A70">
        <v>58</v>
      </c>
      <c r="B70">
        <v>15</v>
      </c>
      <c r="C70" s="3">
        <f t="shared" si="8"/>
        <v>58.25</v>
      </c>
      <c r="D70" s="3"/>
      <c r="E70">
        <v>135</v>
      </c>
      <c r="F70">
        <v>45</v>
      </c>
      <c r="G70" s="3">
        <f t="shared" si="9"/>
        <v>135.75</v>
      </c>
      <c r="H70">
        <v>58.25</v>
      </c>
    </row>
    <row r="71" spans="1:8" ht="12.75">
      <c r="A71">
        <v>58</v>
      </c>
      <c r="B71">
        <v>0</v>
      </c>
      <c r="C71" s="3">
        <f t="shared" si="8"/>
        <v>58</v>
      </c>
      <c r="D71" s="3"/>
      <c r="E71">
        <v>136</v>
      </c>
      <c r="F71">
        <v>35</v>
      </c>
      <c r="G71" s="3">
        <f t="shared" si="9"/>
        <v>136.58333333333334</v>
      </c>
      <c r="H71">
        <v>58</v>
      </c>
    </row>
    <row r="72" spans="1:8" ht="12.75">
      <c r="A72">
        <v>57</v>
      </c>
      <c r="B72">
        <v>10</v>
      </c>
      <c r="C72" s="3">
        <f t="shared" si="8"/>
        <v>57.166666666666664</v>
      </c>
      <c r="D72" s="3"/>
      <c r="E72">
        <v>135</v>
      </c>
      <c r="F72">
        <v>33</v>
      </c>
      <c r="G72" s="3">
        <f t="shared" si="9"/>
        <v>135.55</v>
      </c>
      <c r="H72">
        <v>57.166666666666664</v>
      </c>
    </row>
    <row r="73" spans="1:8" ht="12.75">
      <c r="A73">
        <v>56</v>
      </c>
      <c r="B73">
        <v>41</v>
      </c>
      <c r="C73" s="3">
        <f t="shared" si="8"/>
        <v>56.68333333333333</v>
      </c>
      <c r="D73" s="3"/>
      <c r="E73">
        <v>135</v>
      </c>
      <c r="F73">
        <v>17</v>
      </c>
      <c r="G73" s="3">
        <f t="shared" si="9"/>
        <v>135.28333333333333</v>
      </c>
      <c r="H73">
        <v>56.68333333333333</v>
      </c>
    </row>
    <row r="74" spans="1:8" ht="12.75">
      <c r="A74">
        <v>56</v>
      </c>
      <c r="B74">
        <v>10</v>
      </c>
      <c r="C74" s="3">
        <f t="shared" si="8"/>
        <v>56.166666666666664</v>
      </c>
      <c r="D74" s="3"/>
      <c r="E74">
        <v>134</v>
      </c>
      <c r="F74">
        <v>40</v>
      </c>
      <c r="G74" s="3">
        <f t="shared" si="9"/>
        <v>134.66666666666666</v>
      </c>
      <c r="H74">
        <v>56.166666666666664</v>
      </c>
    </row>
    <row r="75" spans="3:7" ht="12.75">
      <c r="C75" s="3"/>
      <c r="D75" s="3"/>
      <c r="G75" s="3"/>
    </row>
    <row r="76" spans="3:7" ht="12.75">
      <c r="C76" s="3"/>
      <c r="D76" s="3"/>
      <c r="G76" s="3"/>
    </row>
    <row r="77" spans="1:7" ht="12.75">
      <c r="A77" t="s">
        <v>115</v>
      </c>
      <c r="C77" s="3"/>
      <c r="D77" s="3"/>
      <c r="G77" s="3"/>
    </row>
    <row r="78" spans="3:7" ht="12.75">
      <c r="C78" s="3"/>
      <c r="D78" s="3"/>
      <c r="G78" s="3"/>
    </row>
    <row r="79" spans="1:8" ht="12.75">
      <c r="A79">
        <v>56</v>
      </c>
      <c r="B79">
        <v>26</v>
      </c>
      <c r="C79" s="3">
        <f aca="true" t="shared" si="10" ref="C79:C84">A79+B79/60</f>
        <v>56.43333333333333</v>
      </c>
      <c r="D79" s="3"/>
      <c r="E79">
        <v>133</v>
      </c>
      <c r="F79">
        <v>40</v>
      </c>
      <c r="G79" s="3">
        <f aca="true" t="shared" si="11" ref="G79:G84">E79+F79/60</f>
        <v>133.66666666666666</v>
      </c>
      <c r="H79">
        <v>56.43333333333333</v>
      </c>
    </row>
    <row r="80" spans="1:8" ht="12.75">
      <c r="A80">
        <v>56</v>
      </c>
      <c r="B80">
        <v>35</v>
      </c>
      <c r="C80" s="3">
        <f t="shared" si="10"/>
        <v>56.583333333333336</v>
      </c>
      <c r="D80" s="3"/>
      <c r="E80">
        <v>132</v>
      </c>
      <c r="F80">
        <v>33</v>
      </c>
      <c r="G80" s="3">
        <f t="shared" si="11"/>
        <v>132.55</v>
      </c>
      <c r="H80">
        <v>56.583333333333336</v>
      </c>
    </row>
    <row r="81" spans="1:8" ht="12.75">
      <c r="A81">
        <v>57</v>
      </c>
      <c r="B81">
        <v>0</v>
      </c>
      <c r="C81" s="3">
        <f t="shared" si="10"/>
        <v>57</v>
      </c>
      <c r="D81" s="3"/>
      <c r="E81">
        <v>133</v>
      </c>
      <c r="F81">
        <v>8</v>
      </c>
      <c r="G81" s="3">
        <f t="shared" si="11"/>
        <v>133.13333333333333</v>
      </c>
      <c r="H81">
        <v>57</v>
      </c>
    </row>
    <row r="82" spans="1:8" ht="12.75">
      <c r="A82">
        <v>57</v>
      </c>
      <c r="B82">
        <v>4</v>
      </c>
      <c r="C82" s="3">
        <f t="shared" si="10"/>
        <v>57.06666666666667</v>
      </c>
      <c r="D82" s="3"/>
      <c r="E82">
        <v>134</v>
      </c>
      <c r="F82">
        <v>0</v>
      </c>
      <c r="G82" s="3">
        <f t="shared" si="11"/>
        <v>134</v>
      </c>
      <c r="H82">
        <v>57.06666666666667</v>
      </c>
    </row>
    <row r="83" spans="1:8" ht="12.75">
      <c r="A83">
        <v>56</v>
      </c>
      <c r="B83">
        <v>49</v>
      </c>
      <c r="C83" s="3">
        <f t="shared" si="10"/>
        <v>56.81666666666667</v>
      </c>
      <c r="D83" s="3"/>
      <c r="E83">
        <v>133</v>
      </c>
      <c r="F83">
        <v>40</v>
      </c>
      <c r="G83" s="3">
        <f t="shared" si="11"/>
        <v>133.66666666666666</v>
      </c>
      <c r="H83">
        <v>56.81666666666667</v>
      </c>
    </row>
    <row r="84" spans="1:8" ht="12.75">
      <c r="A84">
        <v>56</v>
      </c>
      <c r="B84">
        <v>26</v>
      </c>
      <c r="C84" s="3">
        <f t="shared" si="10"/>
        <v>56.43333333333333</v>
      </c>
      <c r="D84" s="3"/>
      <c r="E84">
        <v>133</v>
      </c>
      <c r="F84">
        <v>40</v>
      </c>
      <c r="G84" s="3">
        <f t="shared" si="11"/>
        <v>133.66666666666666</v>
      </c>
      <c r="H84">
        <v>56.43333333333333</v>
      </c>
    </row>
    <row r="85" spans="3:7" ht="12.75">
      <c r="C85" s="3"/>
      <c r="D85" s="3"/>
      <c r="G85" s="3"/>
    </row>
    <row r="86" spans="3:7" ht="12.75">
      <c r="C86" s="3"/>
      <c r="D86" s="3"/>
      <c r="G86" s="3"/>
    </row>
    <row r="87" spans="1:7" ht="12.75">
      <c r="A87" t="s">
        <v>116</v>
      </c>
      <c r="C87" s="3"/>
      <c r="D87" s="3"/>
      <c r="G87" s="3"/>
    </row>
    <row r="88" spans="3:7" ht="12.75">
      <c r="C88" s="3"/>
      <c r="D88" s="3"/>
      <c r="G88" s="3"/>
    </row>
    <row r="89" spans="1:8" ht="12.75">
      <c r="A89">
        <v>57</v>
      </c>
      <c r="B89">
        <v>1</v>
      </c>
      <c r="C89" s="3">
        <f aca="true" t="shared" si="12" ref="C89:C95">A89+B89/60</f>
        <v>57.016666666666666</v>
      </c>
      <c r="D89" s="3"/>
      <c r="E89">
        <v>134</v>
      </c>
      <c r="F89">
        <v>37</v>
      </c>
      <c r="G89" s="3">
        <f aca="true" t="shared" si="13" ref="G89:G95">E89+F89/60</f>
        <v>134.61666666666667</v>
      </c>
      <c r="H89">
        <v>57.016666666666666</v>
      </c>
    </row>
    <row r="90" spans="1:8" ht="12.75">
      <c r="A90">
        <v>57</v>
      </c>
      <c r="B90">
        <v>21</v>
      </c>
      <c r="C90" s="3">
        <f t="shared" si="12"/>
        <v>57.35</v>
      </c>
      <c r="D90" s="3"/>
      <c r="E90">
        <v>133</v>
      </c>
      <c r="F90">
        <v>50</v>
      </c>
      <c r="G90" s="3">
        <f t="shared" si="13"/>
        <v>133.83333333333334</v>
      </c>
      <c r="H90">
        <v>57.35</v>
      </c>
    </row>
    <row r="91" spans="1:8" ht="12.75">
      <c r="A91">
        <v>58</v>
      </c>
      <c r="B91">
        <v>10</v>
      </c>
      <c r="C91" s="3">
        <f t="shared" si="12"/>
        <v>58.166666666666664</v>
      </c>
      <c r="D91" s="3"/>
      <c r="E91">
        <v>134</v>
      </c>
      <c r="F91">
        <v>20</v>
      </c>
      <c r="G91" s="3">
        <f t="shared" si="13"/>
        <v>134.33333333333334</v>
      </c>
      <c r="H91">
        <v>58.166666666666664</v>
      </c>
    </row>
    <row r="92" spans="1:8" ht="12.75">
      <c r="A92">
        <v>58</v>
      </c>
      <c r="B92">
        <v>10</v>
      </c>
      <c r="C92" s="3">
        <f t="shared" si="12"/>
        <v>58.166666666666664</v>
      </c>
      <c r="D92" s="3"/>
      <c r="E92">
        <v>134</v>
      </c>
      <c r="F92">
        <v>45</v>
      </c>
      <c r="G92" s="3">
        <f t="shared" si="13"/>
        <v>134.75</v>
      </c>
      <c r="H92">
        <v>58.166666666666664</v>
      </c>
    </row>
    <row r="93" spans="1:8" ht="12.75">
      <c r="A93">
        <v>58</v>
      </c>
      <c r="B93">
        <v>0</v>
      </c>
      <c r="C93" s="3">
        <f t="shared" si="12"/>
        <v>58</v>
      </c>
      <c r="D93" s="3"/>
      <c r="E93">
        <v>134</v>
      </c>
      <c r="F93">
        <v>48</v>
      </c>
      <c r="G93" s="3">
        <f t="shared" si="13"/>
        <v>134.8</v>
      </c>
      <c r="H93">
        <v>58</v>
      </c>
    </row>
    <row r="94" spans="1:8" ht="12.75">
      <c r="A94">
        <v>57</v>
      </c>
      <c r="B94">
        <v>23</v>
      </c>
      <c r="C94" s="3">
        <f t="shared" si="12"/>
        <v>57.38333333333333</v>
      </c>
      <c r="D94" s="3"/>
      <c r="E94">
        <v>134</v>
      </c>
      <c r="F94">
        <v>33</v>
      </c>
      <c r="G94" s="3">
        <f t="shared" si="13"/>
        <v>134.55</v>
      </c>
      <c r="H94">
        <v>57.38333333333333</v>
      </c>
    </row>
    <row r="95" spans="1:8" ht="12.75">
      <c r="A95">
        <v>57</v>
      </c>
      <c r="B95">
        <v>1</v>
      </c>
      <c r="C95" s="3">
        <f t="shared" si="12"/>
        <v>57.016666666666666</v>
      </c>
      <c r="D95" s="3"/>
      <c r="E95">
        <v>134</v>
      </c>
      <c r="F95">
        <v>37</v>
      </c>
      <c r="G95" s="3">
        <f t="shared" si="13"/>
        <v>134.61666666666667</v>
      </c>
      <c r="H95">
        <v>57.016666666666666</v>
      </c>
    </row>
    <row r="96" spans="3:7" ht="12.75">
      <c r="C96" s="3"/>
      <c r="D96" s="3"/>
      <c r="G96" s="3"/>
    </row>
    <row r="97" spans="3:7" ht="12.75">
      <c r="C97" s="3"/>
      <c r="D97" s="3"/>
      <c r="G97" s="3"/>
    </row>
    <row r="98" spans="1:7" ht="12.75">
      <c r="A98" t="s">
        <v>117</v>
      </c>
      <c r="C98" s="3"/>
      <c r="D98" s="3"/>
      <c r="G98" s="3"/>
    </row>
    <row r="99" spans="1:8" ht="12.75">
      <c r="A99">
        <v>43</v>
      </c>
      <c r="B99">
        <v>0</v>
      </c>
      <c r="C99" s="3">
        <f aca="true" t="shared" si="14" ref="C99:C105">A99+B99/60</f>
        <v>43</v>
      </c>
      <c r="D99" s="3"/>
      <c r="E99">
        <v>124</v>
      </c>
      <c r="F99">
        <v>30</v>
      </c>
      <c r="G99" s="3">
        <f aca="true" t="shared" si="15" ref="G99:G154">E99+F99/60</f>
        <v>124.5</v>
      </c>
      <c r="H99">
        <v>43</v>
      </c>
    </row>
    <row r="100" spans="1:8" ht="12.75">
      <c r="A100">
        <v>44</v>
      </c>
      <c r="B100">
        <v>0</v>
      </c>
      <c r="C100" s="3">
        <f t="shared" si="14"/>
        <v>44</v>
      </c>
      <c r="D100" s="3"/>
      <c r="E100">
        <v>124</v>
      </c>
      <c r="F100">
        <v>9</v>
      </c>
      <c r="G100" s="3">
        <f t="shared" si="15"/>
        <v>124.15</v>
      </c>
      <c r="H100">
        <v>44</v>
      </c>
    </row>
    <row r="101" spans="1:8" ht="12.75">
      <c r="A101">
        <v>45</v>
      </c>
      <c r="B101">
        <v>0</v>
      </c>
      <c r="C101" s="3">
        <f t="shared" si="14"/>
        <v>45</v>
      </c>
      <c r="D101" s="3"/>
      <c r="E101">
        <v>124</v>
      </c>
      <c r="F101">
        <v>0</v>
      </c>
      <c r="G101" s="3">
        <f t="shared" si="15"/>
        <v>124</v>
      </c>
      <c r="H101">
        <v>45</v>
      </c>
    </row>
    <row r="102" spans="1:8" ht="12.75">
      <c r="A102">
        <v>46</v>
      </c>
      <c r="B102">
        <v>0</v>
      </c>
      <c r="C102" s="3">
        <f t="shared" si="14"/>
        <v>46</v>
      </c>
      <c r="D102" s="3"/>
      <c r="E102">
        <v>124</v>
      </c>
      <c r="F102">
        <v>0</v>
      </c>
      <c r="G102" s="3">
        <f t="shared" si="15"/>
        <v>124</v>
      </c>
      <c r="H102">
        <v>46</v>
      </c>
    </row>
    <row r="103" spans="1:8" ht="12.75">
      <c r="A103">
        <v>46</v>
      </c>
      <c r="B103">
        <v>12</v>
      </c>
      <c r="C103" s="3">
        <f t="shared" si="14"/>
        <v>46.2</v>
      </c>
      <c r="D103" s="3"/>
      <c r="E103">
        <v>123</v>
      </c>
      <c r="F103">
        <v>59</v>
      </c>
      <c r="G103" s="3">
        <f t="shared" si="15"/>
        <v>123.98333333333333</v>
      </c>
      <c r="H103">
        <v>46.2</v>
      </c>
    </row>
    <row r="104" spans="1:8" ht="12.75">
      <c r="A104">
        <v>46</v>
      </c>
      <c r="B104">
        <v>14</v>
      </c>
      <c r="C104" s="3">
        <f t="shared" si="14"/>
        <v>46.233333333333334</v>
      </c>
      <c r="D104" s="3"/>
      <c r="E104">
        <v>123</v>
      </c>
      <c r="F104">
        <v>20</v>
      </c>
      <c r="G104" s="3">
        <f t="shared" si="15"/>
        <v>123.33333333333333</v>
      </c>
      <c r="H104">
        <v>46.233333333333334</v>
      </c>
    </row>
    <row r="105" spans="1:8" ht="12.75">
      <c r="A105">
        <v>46</v>
      </c>
      <c r="B105">
        <v>20</v>
      </c>
      <c r="C105" s="3">
        <f t="shared" si="14"/>
        <v>46.333333333333336</v>
      </c>
      <c r="D105" s="3"/>
      <c r="E105">
        <v>124</v>
      </c>
      <c r="F105">
        <v>0</v>
      </c>
      <c r="G105" s="3">
        <f t="shared" si="15"/>
        <v>124</v>
      </c>
      <c r="H105">
        <v>46.333333333333336</v>
      </c>
    </row>
    <row r="106" spans="1:8" ht="12.75">
      <c r="A106">
        <v>46</v>
      </c>
      <c r="B106">
        <v>30</v>
      </c>
      <c r="C106" s="3">
        <f>A106+B106/60</f>
        <v>46.5</v>
      </c>
      <c r="D106" s="3"/>
      <c r="E106">
        <v>124</v>
      </c>
      <c r="F106">
        <v>3</v>
      </c>
      <c r="G106" s="3">
        <f t="shared" si="15"/>
        <v>124.05</v>
      </c>
      <c r="H106">
        <v>46.5</v>
      </c>
    </row>
    <row r="107" spans="1:8" ht="12.75">
      <c r="A107">
        <v>47</v>
      </c>
      <c r="B107">
        <v>0</v>
      </c>
      <c r="C107" s="3">
        <f aca="true" t="shared" si="16" ref="C107:C154">A107+B107/60</f>
        <v>47</v>
      </c>
      <c r="D107" s="3"/>
      <c r="E107">
        <v>124</v>
      </c>
      <c r="F107">
        <v>11</v>
      </c>
      <c r="G107" s="3">
        <f t="shared" si="15"/>
        <v>124.18333333333334</v>
      </c>
      <c r="H107">
        <v>47</v>
      </c>
    </row>
    <row r="108" spans="1:8" ht="12.75">
      <c r="A108">
        <v>47</v>
      </c>
      <c r="B108">
        <v>32</v>
      </c>
      <c r="C108" s="3">
        <f t="shared" si="16"/>
        <v>47.53333333333333</v>
      </c>
      <c r="D108" s="3"/>
      <c r="E108">
        <v>124</v>
      </c>
      <c r="F108">
        <v>22</v>
      </c>
      <c r="G108" s="3">
        <f t="shared" si="15"/>
        <v>124.36666666666666</v>
      </c>
      <c r="H108">
        <v>47.53333333333333</v>
      </c>
    </row>
    <row r="109" spans="1:8" ht="12.75">
      <c r="A109">
        <v>48</v>
      </c>
      <c r="B109">
        <v>0</v>
      </c>
      <c r="C109" s="3">
        <f t="shared" si="16"/>
        <v>48</v>
      </c>
      <c r="D109" s="3"/>
      <c r="E109">
        <v>124</v>
      </c>
      <c r="F109">
        <v>40</v>
      </c>
      <c r="G109" s="3">
        <f t="shared" si="15"/>
        <v>124.66666666666667</v>
      </c>
      <c r="H109">
        <v>48</v>
      </c>
    </row>
    <row r="110" spans="1:8" ht="12.75">
      <c r="A110">
        <v>48</v>
      </c>
      <c r="B110">
        <v>23</v>
      </c>
      <c r="C110" s="3">
        <f t="shared" si="16"/>
        <v>48.38333333333333</v>
      </c>
      <c r="D110" s="3"/>
      <c r="E110">
        <v>124</v>
      </c>
      <c r="F110">
        <v>44</v>
      </c>
      <c r="G110" s="3">
        <f t="shared" si="15"/>
        <v>124.73333333333333</v>
      </c>
      <c r="H110">
        <v>48.38333333333333</v>
      </c>
    </row>
    <row r="111" spans="1:8" ht="12.75">
      <c r="A111">
        <v>48</v>
      </c>
      <c r="B111">
        <v>10</v>
      </c>
      <c r="C111" s="3">
        <f t="shared" si="16"/>
        <v>48.166666666666664</v>
      </c>
      <c r="D111" s="3"/>
      <c r="E111">
        <v>123</v>
      </c>
      <c r="F111">
        <v>34</v>
      </c>
      <c r="G111" s="3">
        <f t="shared" si="15"/>
        <v>123.56666666666666</v>
      </c>
      <c r="H111">
        <v>48.166666666666664</v>
      </c>
    </row>
    <row r="112" spans="1:8" ht="12.75">
      <c r="A112">
        <v>48</v>
      </c>
      <c r="B112">
        <v>13</v>
      </c>
      <c r="C112" s="3">
        <f t="shared" si="16"/>
        <v>48.21666666666667</v>
      </c>
      <c r="D112" s="3"/>
      <c r="E112">
        <v>122</v>
      </c>
      <c r="F112">
        <v>46</v>
      </c>
      <c r="G112" s="3">
        <f t="shared" si="15"/>
        <v>122.76666666666667</v>
      </c>
      <c r="H112">
        <v>48.21666666666667</v>
      </c>
    </row>
    <row r="113" spans="1:8" ht="12.75">
      <c r="A113">
        <v>48</v>
      </c>
      <c r="B113">
        <v>36</v>
      </c>
      <c r="C113" s="3">
        <f t="shared" si="16"/>
        <v>48.6</v>
      </c>
      <c r="D113" s="3"/>
      <c r="E113">
        <v>122</v>
      </c>
      <c r="F113">
        <v>26</v>
      </c>
      <c r="G113" s="3">
        <f t="shared" si="15"/>
        <v>122.43333333333334</v>
      </c>
      <c r="H113">
        <v>48.6</v>
      </c>
    </row>
    <row r="114" spans="1:8" ht="12.75">
      <c r="A114">
        <v>49</v>
      </c>
      <c r="B114">
        <v>40</v>
      </c>
      <c r="C114" s="3">
        <f t="shared" si="16"/>
        <v>49.666666666666664</v>
      </c>
      <c r="D114" s="3"/>
      <c r="E114">
        <v>124</v>
      </c>
      <c r="F114">
        <v>10</v>
      </c>
      <c r="G114" s="3">
        <f t="shared" si="15"/>
        <v>124.16666666666667</v>
      </c>
      <c r="H114">
        <v>49.666666666666664</v>
      </c>
    </row>
    <row r="115" spans="1:8" ht="12.75">
      <c r="A115">
        <v>50</v>
      </c>
      <c r="B115">
        <v>0</v>
      </c>
      <c r="C115" s="3">
        <f t="shared" si="16"/>
        <v>50</v>
      </c>
      <c r="D115" s="3"/>
      <c r="E115">
        <v>124</v>
      </c>
      <c r="F115">
        <v>45</v>
      </c>
      <c r="G115" s="3">
        <f>E115+F115/60</f>
        <v>124.75</v>
      </c>
      <c r="H115">
        <v>50</v>
      </c>
    </row>
    <row r="116" spans="1:8" ht="12.75">
      <c r="A116">
        <v>50</v>
      </c>
      <c r="B116">
        <v>28</v>
      </c>
      <c r="C116" s="3">
        <f t="shared" si="16"/>
        <v>50.46666666666667</v>
      </c>
      <c r="D116" s="3"/>
      <c r="E116">
        <v>125</v>
      </c>
      <c r="F116">
        <v>18</v>
      </c>
      <c r="G116" s="3">
        <f t="shared" si="15"/>
        <v>125.3</v>
      </c>
      <c r="H116">
        <v>50.46666666666667</v>
      </c>
    </row>
    <row r="117" spans="1:8" ht="12.75">
      <c r="A117">
        <v>50</v>
      </c>
      <c r="B117">
        <v>30</v>
      </c>
      <c r="C117" s="3">
        <f t="shared" si="16"/>
        <v>50.5</v>
      </c>
      <c r="D117" s="3"/>
      <c r="E117">
        <v>125</v>
      </c>
      <c r="F117">
        <v>55</v>
      </c>
      <c r="G117" s="3">
        <f t="shared" si="15"/>
        <v>125.91666666666667</v>
      </c>
      <c r="H117">
        <v>50.49</v>
      </c>
    </row>
    <row r="118" spans="1:8" ht="12.75">
      <c r="A118">
        <v>50</v>
      </c>
      <c r="B118">
        <v>50</v>
      </c>
      <c r="C118" s="3">
        <f t="shared" si="16"/>
        <v>50.833333333333336</v>
      </c>
      <c r="D118" s="3"/>
      <c r="E118">
        <v>127</v>
      </c>
      <c r="F118">
        <v>3</v>
      </c>
      <c r="G118" s="3">
        <f t="shared" si="15"/>
        <v>127.05</v>
      </c>
      <c r="H118">
        <v>50.833333333333336</v>
      </c>
    </row>
    <row r="119" spans="1:8" ht="12.75">
      <c r="A119">
        <v>51</v>
      </c>
      <c r="B119">
        <v>10</v>
      </c>
      <c r="C119" s="3">
        <f t="shared" si="16"/>
        <v>51.166666666666664</v>
      </c>
      <c r="D119" s="3"/>
      <c r="E119">
        <v>127</v>
      </c>
      <c r="F119">
        <v>45</v>
      </c>
      <c r="G119" s="3">
        <f t="shared" si="15"/>
        <v>127.75</v>
      </c>
      <c r="H119">
        <v>51.166666666666664</v>
      </c>
    </row>
    <row r="120" spans="1:8" ht="12.75">
      <c r="A120">
        <v>51</v>
      </c>
      <c r="B120">
        <v>28</v>
      </c>
      <c r="C120" s="3">
        <f t="shared" si="16"/>
        <v>51.46666666666667</v>
      </c>
      <c r="D120" s="3"/>
      <c r="E120">
        <v>128</v>
      </c>
      <c r="F120">
        <v>0</v>
      </c>
      <c r="G120" s="3">
        <f t="shared" si="15"/>
        <v>128</v>
      </c>
      <c r="H120">
        <v>51.46666666666667</v>
      </c>
    </row>
    <row r="121" spans="1:8" ht="12.75">
      <c r="A121">
        <v>52</v>
      </c>
      <c r="B121">
        <v>9</v>
      </c>
      <c r="C121" s="3">
        <f t="shared" si="16"/>
        <v>52.15</v>
      </c>
      <c r="D121" s="3"/>
      <c r="E121">
        <v>128</v>
      </c>
      <c r="F121">
        <v>30</v>
      </c>
      <c r="G121" s="3">
        <f t="shared" si="15"/>
        <v>128.5</v>
      </c>
      <c r="H121">
        <v>52.15</v>
      </c>
    </row>
    <row r="122" spans="1:8" ht="12.75">
      <c r="A122">
        <v>52</v>
      </c>
      <c r="B122">
        <v>35</v>
      </c>
      <c r="C122" s="3">
        <f t="shared" si="16"/>
        <v>52.583333333333336</v>
      </c>
      <c r="D122" s="3"/>
      <c r="E122">
        <v>129</v>
      </c>
      <c r="F122">
        <v>10</v>
      </c>
      <c r="G122" s="3">
        <f t="shared" si="15"/>
        <v>129.16666666666666</v>
      </c>
      <c r="H122">
        <v>52.583333333333336</v>
      </c>
    </row>
    <row r="123" spans="1:8" ht="12.75">
      <c r="A123">
        <v>53</v>
      </c>
      <c r="B123">
        <v>37</v>
      </c>
      <c r="C123" s="3">
        <f t="shared" si="16"/>
        <v>53.61666666666667</v>
      </c>
      <c r="D123" s="3"/>
      <c r="E123">
        <v>130</v>
      </c>
      <c r="F123">
        <v>35</v>
      </c>
      <c r="G123" s="3">
        <f t="shared" si="15"/>
        <v>130.58333333333334</v>
      </c>
      <c r="H123">
        <v>53.61666666666667</v>
      </c>
    </row>
    <row r="124" spans="1:8" ht="12.75">
      <c r="A124">
        <v>54</v>
      </c>
      <c r="B124">
        <v>0</v>
      </c>
      <c r="C124" s="3">
        <f t="shared" si="16"/>
        <v>54</v>
      </c>
      <c r="D124" s="3"/>
      <c r="E124">
        <v>130</v>
      </c>
      <c r="F124">
        <v>40</v>
      </c>
      <c r="G124" s="3">
        <f t="shared" si="15"/>
        <v>130.66666666666666</v>
      </c>
      <c r="H124">
        <v>54</v>
      </c>
    </row>
    <row r="125" spans="1:8" ht="12.75">
      <c r="A125">
        <v>54</v>
      </c>
      <c r="B125">
        <v>41</v>
      </c>
      <c r="C125" s="3">
        <f t="shared" si="16"/>
        <v>54.68333333333333</v>
      </c>
      <c r="D125" s="3"/>
      <c r="E125">
        <v>130</v>
      </c>
      <c r="F125">
        <v>27</v>
      </c>
      <c r="G125" s="3">
        <f t="shared" si="15"/>
        <v>130.45</v>
      </c>
      <c r="H125">
        <v>54.68333333333333</v>
      </c>
    </row>
    <row r="126" spans="1:8" ht="12.75">
      <c r="A126">
        <v>55</v>
      </c>
      <c r="B126">
        <v>14</v>
      </c>
      <c r="C126" s="3">
        <f t="shared" si="16"/>
        <v>55.233333333333334</v>
      </c>
      <c r="D126" s="3"/>
      <c r="E126">
        <v>131</v>
      </c>
      <c r="F126">
        <v>18</v>
      </c>
      <c r="G126" s="3">
        <f t="shared" si="15"/>
        <v>131.3</v>
      </c>
      <c r="H126">
        <v>55.233333333333334</v>
      </c>
    </row>
    <row r="127" spans="1:8" ht="12.75">
      <c r="A127">
        <v>55</v>
      </c>
      <c r="B127">
        <v>36</v>
      </c>
      <c r="C127" s="3">
        <f t="shared" si="16"/>
        <v>55.6</v>
      </c>
      <c r="D127" s="3"/>
      <c r="E127">
        <v>132</v>
      </c>
      <c r="F127">
        <v>12</v>
      </c>
      <c r="G127" s="3">
        <f t="shared" si="15"/>
        <v>132.2</v>
      </c>
      <c r="H127">
        <v>55.6</v>
      </c>
    </row>
    <row r="128" spans="1:8" ht="12.75">
      <c r="A128">
        <v>56</v>
      </c>
      <c r="B128">
        <v>0</v>
      </c>
      <c r="C128" s="3">
        <f t="shared" si="16"/>
        <v>56</v>
      </c>
      <c r="D128" s="3"/>
      <c r="E128">
        <v>132</v>
      </c>
      <c r="F128">
        <v>25</v>
      </c>
      <c r="G128" s="3">
        <f t="shared" si="15"/>
        <v>132.41666666666666</v>
      </c>
      <c r="H128">
        <v>56</v>
      </c>
    </row>
    <row r="129" spans="1:8" ht="12.75">
      <c r="A129">
        <v>56</v>
      </c>
      <c r="B129">
        <v>40</v>
      </c>
      <c r="C129" s="3">
        <f t="shared" si="16"/>
        <v>56.666666666666664</v>
      </c>
      <c r="D129" s="3"/>
      <c r="E129">
        <v>132</v>
      </c>
      <c r="F129">
        <v>20</v>
      </c>
      <c r="G129" s="3">
        <f t="shared" si="15"/>
        <v>132.33333333333334</v>
      </c>
      <c r="H129">
        <v>56.666666666666664</v>
      </c>
    </row>
    <row r="130" spans="1:8" ht="12.75">
      <c r="A130">
        <v>57</v>
      </c>
      <c r="B130">
        <v>11</v>
      </c>
      <c r="C130" s="3">
        <f t="shared" si="16"/>
        <v>57.18333333333333</v>
      </c>
      <c r="D130" s="3"/>
      <c r="E130">
        <v>133</v>
      </c>
      <c r="F130">
        <v>32</v>
      </c>
      <c r="G130" s="3">
        <f t="shared" si="15"/>
        <v>133.53333333333333</v>
      </c>
      <c r="H130">
        <v>57.18333333333333</v>
      </c>
    </row>
    <row r="131" spans="1:8" ht="12.75">
      <c r="A131">
        <v>58</v>
      </c>
      <c r="B131">
        <v>10.799999999999898</v>
      </c>
      <c r="C131" s="3">
        <f t="shared" si="16"/>
        <v>58.18</v>
      </c>
      <c r="D131" s="3"/>
      <c r="E131">
        <v>134</v>
      </c>
      <c r="F131">
        <v>8.399999999999135</v>
      </c>
      <c r="G131" s="3">
        <f t="shared" si="15"/>
        <v>134.14</v>
      </c>
      <c r="H131">
        <v>58.18</v>
      </c>
    </row>
    <row r="132" spans="1:8" ht="12.75">
      <c r="A132">
        <v>58</v>
      </c>
      <c r="B132">
        <v>16.800000000000836</v>
      </c>
      <c r="C132" s="3">
        <f t="shared" si="16"/>
        <v>58.280000000000015</v>
      </c>
      <c r="D132" s="3"/>
      <c r="E132">
        <v>135</v>
      </c>
      <c r="F132">
        <v>10</v>
      </c>
      <c r="G132" s="3">
        <f t="shared" si="15"/>
        <v>135.16666666666666</v>
      </c>
      <c r="H132">
        <v>58.28</v>
      </c>
    </row>
    <row r="133" spans="1:8" ht="12.75">
      <c r="A133">
        <v>58</v>
      </c>
      <c r="B133">
        <v>23</v>
      </c>
      <c r="C133" s="3">
        <f t="shared" si="16"/>
        <v>58.38333333333333</v>
      </c>
      <c r="D133" s="3"/>
      <c r="E133">
        <v>135</v>
      </c>
      <c r="F133">
        <v>55</v>
      </c>
      <c r="G133" s="3">
        <f t="shared" si="15"/>
        <v>135.91666666666666</v>
      </c>
      <c r="H133">
        <v>58.38333333333333</v>
      </c>
    </row>
    <row r="134" spans="1:8" ht="12.75">
      <c r="A134">
        <v>58</v>
      </c>
      <c r="B134">
        <v>15</v>
      </c>
      <c r="C134" s="3">
        <f t="shared" si="16"/>
        <v>58.25</v>
      </c>
      <c r="D134" s="3"/>
      <c r="E134">
        <v>136</v>
      </c>
      <c r="F134">
        <v>39</v>
      </c>
      <c r="G134" s="3">
        <f t="shared" si="15"/>
        <v>136.65</v>
      </c>
      <c r="H134">
        <v>58.25</v>
      </c>
    </row>
    <row r="135" spans="1:8" ht="12.75">
      <c r="A135">
        <v>58</v>
      </c>
      <c r="B135">
        <v>53</v>
      </c>
      <c r="C135" s="3">
        <f t="shared" si="16"/>
        <v>58.88333333333333</v>
      </c>
      <c r="D135" s="3"/>
      <c r="E135">
        <v>138</v>
      </c>
      <c r="F135">
        <v>0</v>
      </c>
      <c r="G135" s="3">
        <f t="shared" si="15"/>
        <v>138</v>
      </c>
      <c r="H135">
        <v>58.88333333333333</v>
      </c>
    </row>
    <row r="136" spans="1:8" ht="12.75">
      <c r="A136">
        <v>59</v>
      </c>
      <c r="B136">
        <v>35</v>
      </c>
      <c r="C136" s="3">
        <f t="shared" si="16"/>
        <v>59.583333333333336</v>
      </c>
      <c r="D136" s="3"/>
      <c r="E136">
        <v>140</v>
      </c>
      <c r="F136">
        <v>0</v>
      </c>
      <c r="G136" s="3">
        <f t="shared" si="15"/>
        <v>140</v>
      </c>
      <c r="H136">
        <v>59.583333333333336</v>
      </c>
    </row>
    <row r="137" spans="1:8" ht="12.75">
      <c r="A137">
        <v>60</v>
      </c>
      <c r="B137">
        <v>2</v>
      </c>
      <c r="C137" s="3">
        <f t="shared" si="16"/>
        <v>60.03333333333333</v>
      </c>
      <c r="D137" s="3"/>
      <c r="E137">
        <v>142</v>
      </c>
      <c r="F137">
        <v>0</v>
      </c>
      <c r="G137" s="3">
        <f t="shared" si="15"/>
        <v>142</v>
      </c>
      <c r="H137">
        <v>60.03333333333333</v>
      </c>
    </row>
    <row r="138" spans="1:8" ht="12.75">
      <c r="A138">
        <v>60</v>
      </c>
      <c r="B138">
        <v>1</v>
      </c>
      <c r="C138" s="3">
        <f t="shared" si="16"/>
        <v>60.016666666666666</v>
      </c>
      <c r="D138" s="3"/>
      <c r="E138">
        <v>144</v>
      </c>
      <c r="F138">
        <v>0</v>
      </c>
      <c r="G138" s="3">
        <f t="shared" si="15"/>
        <v>144</v>
      </c>
      <c r="H138">
        <v>60.016666666666666</v>
      </c>
    </row>
    <row r="139" spans="1:8" ht="12.75">
      <c r="A139">
        <v>60</v>
      </c>
      <c r="B139">
        <v>40</v>
      </c>
      <c r="C139" s="3">
        <f t="shared" si="16"/>
        <v>60.666666666666664</v>
      </c>
      <c r="D139" s="3"/>
      <c r="E139">
        <v>146</v>
      </c>
      <c r="F139">
        <v>0</v>
      </c>
      <c r="G139" s="3">
        <f t="shared" si="15"/>
        <v>146</v>
      </c>
      <c r="H139">
        <v>60.666666666666664</v>
      </c>
    </row>
    <row r="140" spans="1:8" ht="12.75">
      <c r="A140">
        <v>60</v>
      </c>
      <c r="B140">
        <v>46</v>
      </c>
      <c r="C140" s="3">
        <f t="shared" si="16"/>
        <v>60.766666666666666</v>
      </c>
      <c r="D140" s="3"/>
      <c r="E140">
        <v>148</v>
      </c>
      <c r="F140">
        <v>0</v>
      </c>
      <c r="G140" s="3">
        <f t="shared" si="15"/>
        <v>148</v>
      </c>
      <c r="H140">
        <v>60.766666666666666</v>
      </c>
    </row>
    <row r="141" spans="1:8" ht="12.75">
      <c r="A141">
        <v>60</v>
      </c>
      <c r="B141">
        <v>0</v>
      </c>
      <c r="C141" s="3">
        <f t="shared" si="16"/>
        <v>60</v>
      </c>
      <c r="D141" s="3"/>
      <c r="E141">
        <v>148</v>
      </c>
      <c r="F141">
        <v>25</v>
      </c>
      <c r="G141" s="3">
        <f t="shared" si="15"/>
        <v>148.41666666666666</v>
      </c>
      <c r="H141">
        <v>60</v>
      </c>
    </row>
    <row r="142" spans="1:8" ht="12.75">
      <c r="A142">
        <v>59</v>
      </c>
      <c r="B142">
        <v>15</v>
      </c>
      <c r="C142" s="3">
        <f t="shared" si="16"/>
        <v>59.25</v>
      </c>
      <c r="D142" s="3"/>
      <c r="E142">
        <v>152</v>
      </c>
      <c r="F142">
        <v>0</v>
      </c>
      <c r="G142" s="3">
        <f t="shared" si="15"/>
        <v>152</v>
      </c>
      <c r="H142">
        <v>59.25</v>
      </c>
    </row>
    <row r="143" spans="1:8" ht="12.75">
      <c r="A143">
        <v>58</v>
      </c>
      <c r="B143">
        <v>50</v>
      </c>
      <c r="C143" s="3">
        <f t="shared" si="16"/>
        <v>58.833333333333336</v>
      </c>
      <c r="D143" s="3"/>
      <c r="E143">
        <v>153</v>
      </c>
      <c r="F143">
        <v>17</v>
      </c>
      <c r="G143" s="3">
        <f t="shared" si="15"/>
        <v>153.28333333333333</v>
      </c>
      <c r="H143">
        <v>58.833333333333336</v>
      </c>
    </row>
    <row r="144" spans="1:8" ht="12.75">
      <c r="A144">
        <v>58</v>
      </c>
      <c r="B144">
        <v>0</v>
      </c>
      <c r="C144" s="3">
        <f t="shared" si="16"/>
        <v>58</v>
      </c>
      <c r="D144" s="3"/>
      <c r="E144">
        <v>154</v>
      </c>
      <c r="F144">
        <v>48</v>
      </c>
      <c r="G144" s="3">
        <f t="shared" si="15"/>
        <v>154.8</v>
      </c>
      <c r="H144">
        <v>58</v>
      </c>
    </row>
    <row r="145" spans="1:8" ht="12.75">
      <c r="A145">
        <v>57</v>
      </c>
      <c r="B145">
        <v>33</v>
      </c>
      <c r="C145" s="3">
        <f t="shared" si="16"/>
        <v>57.55</v>
      </c>
      <c r="D145" s="3"/>
      <c r="E145">
        <v>156</v>
      </c>
      <c r="F145">
        <v>0</v>
      </c>
      <c r="G145" s="3">
        <f t="shared" si="15"/>
        <v>156</v>
      </c>
      <c r="H145">
        <v>57.55</v>
      </c>
    </row>
    <row r="146" spans="1:8" ht="12.75">
      <c r="A146">
        <v>56</v>
      </c>
      <c r="B146">
        <v>20</v>
      </c>
      <c r="C146" s="3">
        <f t="shared" si="16"/>
        <v>56.333333333333336</v>
      </c>
      <c r="E146">
        <v>158</v>
      </c>
      <c r="F146">
        <v>0</v>
      </c>
      <c r="G146" s="3">
        <f t="shared" si="15"/>
        <v>158</v>
      </c>
      <c r="H146">
        <v>56.333333333333336</v>
      </c>
    </row>
    <row r="147" spans="1:8" ht="12.75">
      <c r="A147">
        <v>55</v>
      </c>
      <c r="B147">
        <v>30</v>
      </c>
      <c r="C147" s="3">
        <f t="shared" si="16"/>
        <v>55.5</v>
      </c>
      <c r="E147">
        <v>159</v>
      </c>
      <c r="F147">
        <v>30</v>
      </c>
      <c r="G147" s="3">
        <f t="shared" si="15"/>
        <v>159.5</v>
      </c>
      <c r="H147">
        <v>55.5</v>
      </c>
    </row>
    <row r="148" spans="3:7" ht="12.75">
      <c r="C148" s="3"/>
      <c r="G148" s="3"/>
    </row>
    <row r="149" spans="1:7" ht="12.75">
      <c r="A149" t="s">
        <v>194</v>
      </c>
      <c r="C149" s="3"/>
      <c r="G149" s="3"/>
    </row>
    <row r="150" spans="1:7" ht="12.75">
      <c r="A150">
        <v>56</v>
      </c>
      <c r="B150">
        <v>40</v>
      </c>
      <c r="C150" s="3">
        <f t="shared" si="16"/>
        <v>56.666666666666664</v>
      </c>
      <c r="E150">
        <v>159</v>
      </c>
      <c r="F150">
        <v>30</v>
      </c>
      <c r="G150" s="3">
        <f t="shared" si="15"/>
        <v>159.5</v>
      </c>
    </row>
    <row r="151" spans="1:7" ht="12.75">
      <c r="A151">
        <v>57</v>
      </c>
      <c r="B151">
        <v>33</v>
      </c>
      <c r="C151" s="3">
        <f t="shared" si="16"/>
        <v>57.55</v>
      </c>
      <c r="E151">
        <v>157</v>
      </c>
      <c r="F151">
        <v>45</v>
      </c>
      <c r="G151" s="3">
        <f t="shared" si="15"/>
        <v>157.75</v>
      </c>
    </row>
    <row r="152" spans="1:7" ht="12.75">
      <c r="A152">
        <v>58</v>
      </c>
      <c r="B152">
        <v>52</v>
      </c>
      <c r="C152" s="3">
        <f t="shared" si="16"/>
        <v>58.86666666666667</v>
      </c>
      <c r="E152">
        <v>157</v>
      </c>
      <c r="F152">
        <v>0</v>
      </c>
      <c r="G152" s="3">
        <f t="shared" si="15"/>
        <v>157</v>
      </c>
    </row>
    <row r="153" spans="1:7" ht="12.75">
      <c r="A153">
        <v>58</v>
      </c>
      <c r="B153">
        <v>25</v>
      </c>
      <c r="C153" s="3">
        <f t="shared" si="16"/>
        <v>58.416666666666664</v>
      </c>
      <c r="E153">
        <v>158</v>
      </c>
      <c r="F153">
        <v>52</v>
      </c>
      <c r="G153" s="3">
        <f t="shared" si="15"/>
        <v>158.86666666666667</v>
      </c>
    </row>
    <row r="154" spans="1:7" ht="12.75">
      <c r="A154">
        <v>58</v>
      </c>
      <c r="B154">
        <v>45</v>
      </c>
      <c r="C154" s="3">
        <f t="shared" si="16"/>
        <v>58.75</v>
      </c>
      <c r="E154">
        <v>159</v>
      </c>
      <c r="F154">
        <v>30</v>
      </c>
      <c r="G154" s="3">
        <f t="shared" si="15"/>
        <v>159.5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8"/>
  <sheetViews>
    <sheetView workbookViewId="0" topLeftCell="A10">
      <selection activeCell="A1" sqref="A1:IV16384"/>
    </sheetView>
  </sheetViews>
  <sheetFormatPr defaultColWidth="9.140625" defaultRowHeight="12.75"/>
  <cols>
    <col min="2" max="4" width="9.140625" style="2" customWidth="1"/>
    <col min="5" max="5" width="9.140625" style="4" customWidth="1"/>
    <col min="7" max="9" width="9.140625" style="2" customWidth="1"/>
  </cols>
  <sheetData>
    <row r="1" spans="1:6" ht="12.75">
      <c r="A1" t="s">
        <v>105</v>
      </c>
      <c r="E1" s="4" t="s">
        <v>119</v>
      </c>
      <c r="F1" t="s">
        <v>107</v>
      </c>
    </row>
    <row r="2" spans="1:9" ht="12.75">
      <c r="A2" t="s">
        <v>120</v>
      </c>
      <c r="B2" s="2">
        <v>0.345</v>
      </c>
      <c r="C2" s="2">
        <f>B2*100/60</f>
        <v>0.575</v>
      </c>
      <c r="D2" s="2">
        <f>C2+48</f>
        <v>48.575</v>
      </c>
      <c r="E2" s="4" t="s">
        <v>0</v>
      </c>
      <c r="F2" t="s">
        <v>121</v>
      </c>
      <c r="G2" s="2">
        <v>0.3</v>
      </c>
      <c r="H2" s="2">
        <f>G2*100/60</f>
        <v>0.5</v>
      </c>
      <c r="I2" s="2">
        <f>H2+125</f>
        <v>125.5</v>
      </c>
    </row>
    <row r="3" spans="1:9" ht="12.75">
      <c r="A3" t="s">
        <v>122</v>
      </c>
      <c r="B3" s="2">
        <v>0.36</v>
      </c>
      <c r="C3" s="2">
        <f aca="true" t="shared" si="0" ref="C3:C28">B3*100/60</f>
        <v>0.6</v>
      </c>
      <c r="D3" s="2">
        <f aca="true" t="shared" si="1" ref="D3:D13">C3+48</f>
        <v>48.6</v>
      </c>
      <c r="E3" s="4" t="s">
        <v>3</v>
      </c>
      <c r="F3" t="s">
        <v>123</v>
      </c>
      <c r="G3" s="2">
        <v>0</v>
      </c>
      <c r="H3" s="2">
        <f aca="true" t="shared" si="2" ref="H3:H28">G3*100/60</f>
        <v>0</v>
      </c>
      <c r="I3" s="2">
        <f>H3+126</f>
        <v>126</v>
      </c>
    </row>
    <row r="4" spans="1:9" ht="12.75">
      <c r="A4" t="s">
        <v>124</v>
      </c>
      <c r="B4" s="2">
        <v>0.375</v>
      </c>
      <c r="C4" s="2">
        <f t="shared" si="0"/>
        <v>0.625</v>
      </c>
      <c r="D4" s="2">
        <f t="shared" si="1"/>
        <v>48.625</v>
      </c>
      <c r="E4" s="4" t="s">
        <v>6</v>
      </c>
      <c r="F4" t="s">
        <v>125</v>
      </c>
      <c r="G4" s="2">
        <v>0.2</v>
      </c>
      <c r="H4" s="2">
        <f t="shared" si="2"/>
        <v>0.3333333333333333</v>
      </c>
      <c r="I4" s="2">
        <f>H4+126</f>
        <v>126.33333333333333</v>
      </c>
    </row>
    <row r="5" spans="1:9" ht="12.75">
      <c r="A5" t="s">
        <v>126</v>
      </c>
      <c r="B5" s="2">
        <v>0.39</v>
      </c>
      <c r="C5" s="2">
        <f t="shared" si="0"/>
        <v>0.65</v>
      </c>
      <c r="D5" s="2">
        <f t="shared" si="1"/>
        <v>48.65</v>
      </c>
      <c r="E5" s="4" t="s">
        <v>9</v>
      </c>
      <c r="F5" t="s">
        <v>127</v>
      </c>
      <c r="G5" s="2">
        <v>0.4</v>
      </c>
      <c r="H5" s="2">
        <f t="shared" si="2"/>
        <v>0.6666666666666666</v>
      </c>
      <c r="I5" s="2">
        <f>H5+126</f>
        <v>126.66666666666667</v>
      </c>
    </row>
    <row r="6" spans="1:9" ht="12.75">
      <c r="A6" t="s">
        <v>128</v>
      </c>
      <c r="B6" s="2">
        <v>0.415</v>
      </c>
      <c r="C6" s="2">
        <f t="shared" si="0"/>
        <v>0.6916666666666667</v>
      </c>
      <c r="D6" s="2">
        <f t="shared" si="1"/>
        <v>48.69166666666667</v>
      </c>
      <c r="E6" s="4" t="s">
        <v>17</v>
      </c>
      <c r="F6" t="s">
        <v>129</v>
      </c>
      <c r="G6" s="2">
        <v>0.1</v>
      </c>
      <c r="H6" s="2">
        <f t="shared" si="2"/>
        <v>0.16666666666666666</v>
      </c>
      <c r="I6" s="2">
        <f>H6+127</f>
        <v>127.16666666666667</v>
      </c>
    </row>
    <row r="7" spans="1:9" ht="12.75">
      <c r="A7" t="s">
        <v>130</v>
      </c>
      <c r="B7" s="2">
        <v>0.446</v>
      </c>
      <c r="C7" s="2">
        <f t="shared" si="0"/>
        <v>0.7433333333333334</v>
      </c>
      <c r="D7" s="2">
        <f t="shared" si="1"/>
        <v>48.74333333333333</v>
      </c>
      <c r="E7" s="4" t="s">
        <v>20</v>
      </c>
      <c r="F7" t="s">
        <v>131</v>
      </c>
      <c r="G7" s="2">
        <v>0.4</v>
      </c>
      <c r="H7" s="2">
        <f t="shared" si="2"/>
        <v>0.6666666666666666</v>
      </c>
      <c r="I7" s="2">
        <f>H7+127</f>
        <v>127.66666666666667</v>
      </c>
    </row>
    <row r="8" spans="1:9" ht="12.75">
      <c r="A8" t="s">
        <v>132</v>
      </c>
      <c r="B8" s="2">
        <v>0.466</v>
      </c>
      <c r="C8" s="2">
        <f t="shared" si="0"/>
        <v>0.7766666666666667</v>
      </c>
      <c r="D8" s="2">
        <f t="shared" si="1"/>
        <v>48.776666666666664</v>
      </c>
      <c r="E8" s="4" t="s">
        <v>23</v>
      </c>
      <c r="F8" t="s">
        <v>133</v>
      </c>
      <c r="G8" s="2">
        <v>0.1</v>
      </c>
      <c r="H8" s="2">
        <f t="shared" si="2"/>
        <v>0.16666666666666666</v>
      </c>
      <c r="I8" s="2">
        <f>H8+128</f>
        <v>128.16666666666666</v>
      </c>
    </row>
    <row r="9" spans="1:9" ht="12.75">
      <c r="A9" t="s">
        <v>134</v>
      </c>
      <c r="B9" s="2">
        <v>0.49</v>
      </c>
      <c r="C9" s="2">
        <f t="shared" si="0"/>
        <v>0.8166666666666667</v>
      </c>
      <c r="D9" s="2">
        <f t="shared" si="1"/>
        <v>48.81666666666667</v>
      </c>
      <c r="E9" s="4" t="s">
        <v>26</v>
      </c>
      <c r="F9" t="s">
        <v>135</v>
      </c>
      <c r="G9" s="2">
        <v>0.4</v>
      </c>
      <c r="H9" s="2">
        <f t="shared" si="2"/>
        <v>0.6666666666666666</v>
      </c>
      <c r="I9" s="2">
        <f>H9+128</f>
        <v>128.66666666666666</v>
      </c>
    </row>
    <row r="10" spans="1:9" ht="12.75">
      <c r="A10" t="s">
        <v>136</v>
      </c>
      <c r="B10" s="2">
        <v>0.514</v>
      </c>
      <c r="C10" s="2">
        <f t="shared" si="0"/>
        <v>0.8566666666666667</v>
      </c>
      <c r="D10" s="2">
        <f t="shared" si="1"/>
        <v>48.85666666666667</v>
      </c>
      <c r="E10" s="4" t="s">
        <v>29</v>
      </c>
      <c r="F10" t="s">
        <v>137</v>
      </c>
      <c r="G10" s="2">
        <v>0.1</v>
      </c>
      <c r="H10" s="2">
        <f t="shared" si="2"/>
        <v>0.16666666666666666</v>
      </c>
      <c r="I10" s="2">
        <f>H10+129</f>
        <v>129.16666666666666</v>
      </c>
    </row>
    <row r="11" spans="1:9" ht="12.75">
      <c r="A11" t="s">
        <v>138</v>
      </c>
      <c r="B11" s="2">
        <v>0.536</v>
      </c>
      <c r="C11" s="2">
        <f t="shared" si="0"/>
        <v>0.8933333333333333</v>
      </c>
      <c r="D11" s="2">
        <f t="shared" si="1"/>
        <v>48.89333333333333</v>
      </c>
      <c r="E11" s="4" t="s">
        <v>32</v>
      </c>
      <c r="F11" t="s">
        <v>139</v>
      </c>
      <c r="G11" s="2">
        <v>0.4</v>
      </c>
      <c r="H11" s="2">
        <f t="shared" si="2"/>
        <v>0.6666666666666666</v>
      </c>
      <c r="I11" s="2">
        <f>H11+129</f>
        <v>129.66666666666666</v>
      </c>
    </row>
    <row r="12" spans="1:9" ht="12.75">
      <c r="A12" t="s">
        <v>140</v>
      </c>
      <c r="B12" s="2">
        <v>0.56</v>
      </c>
      <c r="C12" s="2">
        <f>B12*100/60</f>
        <v>0.9333333333333335</v>
      </c>
      <c r="D12" s="2">
        <f t="shared" si="1"/>
        <v>48.93333333333333</v>
      </c>
      <c r="E12" s="4" t="s">
        <v>35</v>
      </c>
      <c r="F12" t="s">
        <v>141</v>
      </c>
      <c r="G12" s="2">
        <v>0.1</v>
      </c>
      <c r="H12" s="2">
        <f t="shared" si="2"/>
        <v>0.16666666666666666</v>
      </c>
      <c r="I12" s="2">
        <f>H12+130</f>
        <v>130.16666666666666</v>
      </c>
    </row>
    <row r="13" spans="1:9" ht="12.75">
      <c r="A13" t="s">
        <v>142</v>
      </c>
      <c r="B13" s="2">
        <v>0.582</v>
      </c>
      <c r="C13" s="2">
        <f t="shared" si="0"/>
        <v>0.97</v>
      </c>
      <c r="D13" s="2">
        <f t="shared" si="1"/>
        <v>48.97</v>
      </c>
      <c r="E13" s="4" t="s">
        <v>71</v>
      </c>
      <c r="F13" t="s">
        <v>143</v>
      </c>
      <c r="G13" s="2">
        <v>0.4</v>
      </c>
      <c r="H13" s="2">
        <f t="shared" si="2"/>
        <v>0.6666666666666666</v>
      </c>
      <c r="I13" s="2">
        <f>H13+130</f>
        <v>130.66666666666666</v>
      </c>
    </row>
    <row r="14" spans="1:9" ht="12.75">
      <c r="A14" t="s">
        <v>144</v>
      </c>
      <c r="B14" s="2">
        <v>0.026</v>
      </c>
      <c r="C14" s="2">
        <f t="shared" si="0"/>
        <v>0.043333333333333335</v>
      </c>
      <c r="D14" s="2">
        <f>C14+49</f>
        <v>49.04333333333334</v>
      </c>
      <c r="E14" s="4" t="s">
        <v>145</v>
      </c>
      <c r="F14" t="s">
        <v>146</v>
      </c>
      <c r="G14" s="2">
        <v>0.4</v>
      </c>
      <c r="H14" s="2">
        <f t="shared" si="2"/>
        <v>0.6666666666666666</v>
      </c>
      <c r="I14" s="2">
        <f>H14+131</f>
        <v>131.66666666666666</v>
      </c>
    </row>
    <row r="15" spans="1:9" ht="12.75">
      <c r="A15" t="s">
        <v>147</v>
      </c>
      <c r="B15" s="2">
        <v>0.074</v>
      </c>
      <c r="C15" s="2">
        <f t="shared" si="0"/>
        <v>0.12333333333333332</v>
      </c>
      <c r="D15" s="2">
        <f aca="true" t="shared" si="3" ref="D15:D25">C15+49</f>
        <v>49.123333333333335</v>
      </c>
      <c r="E15" s="4" t="s">
        <v>38</v>
      </c>
      <c r="F15" t="s">
        <v>148</v>
      </c>
      <c r="G15" s="2">
        <v>0.4</v>
      </c>
      <c r="H15" s="2">
        <f t="shared" si="2"/>
        <v>0.6666666666666666</v>
      </c>
      <c r="I15" s="2">
        <f>H15+132</f>
        <v>132.66666666666666</v>
      </c>
    </row>
    <row r="16" spans="1:9" ht="12.75">
      <c r="A16" t="s">
        <v>149</v>
      </c>
      <c r="B16" s="2">
        <v>0.12</v>
      </c>
      <c r="C16" s="2">
        <f t="shared" si="0"/>
        <v>0.2</v>
      </c>
      <c r="D16" s="2">
        <f t="shared" si="3"/>
        <v>49.2</v>
      </c>
      <c r="E16" s="4" t="s">
        <v>41</v>
      </c>
      <c r="F16" t="s">
        <v>150</v>
      </c>
      <c r="G16" s="2">
        <v>0.4</v>
      </c>
      <c r="H16" s="2">
        <f t="shared" si="2"/>
        <v>0.6666666666666666</v>
      </c>
      <c r="I16" s="2">
        <f>H16+133</f>
        <v>133.66666666666666</v>
      </c>
    </row>
    <row r="17" spans="1:9" ht="12.75">
      <c r="A17" t="s">
        <v>151</v>
      </c>
      <c r="B17" s="2">
        <v>0.17</v>
      </c>
      <c r="C17" s="2">
        <f>B17*100/60</f>
        <v>0.2833333333333333</v>
      </c>
      <c r="D17" s="2">
        <f t="shared" si="3"/>
        <v>49.28333333333333</v>
      </c>
      <c r="E17" s="4" t="s">
        <v>44</v>
      </c>
      <c r="F17" t="s">
        <v>152</v>
      </c>
      <c r="G17" s="2">
        <v>0.4</v>
      </c>
      <c r="H17" s="2">
        <f t="shared" si="2"/>
        <v>0.6666666666666666</v>
      </c>
      <c r="I17" s="2">
        <f>H17+134</f>
        <v>134.66666666666666</v>
      </c>
    </row>
    <row r="18" spans="1:9" ht="12.75">
      <c r="A18" t="s">
        <v>153</v>
      </c>
      <c r="B18" s="2">
        <v>0.21</v>
      </c>
      <c r="C18" s="2">
        <f t="shared" si="0"/>
        <v>0.35</v>
      </c>
      <c r="D18" s="2">
        <f t="shared" si="3"/>
        <v>49.35</v>
      </c>
      <c r="E18" s="4" t="s">
        <v>51</v>
      </c>
      <c r="F18" t="s">
        <v>154</v>
      </c>
      <c r="G18" s="2">
        <v>0.4</v>
      </c>
      <c r="H18" s="2">
        <f t="shared" si="2"/>
        <v>0.6666666666666666</v>
      </c>
      <c r="I18" s="2">
        <f>H18+135</f>
        <v>135.66666666666666</v>
      </c>
    </row>
    <row r="19" spans="1:9" ht="12.75">
      <c r="A19" t="s">
        <v>155</v>
      </c>
      <c r="B19" s="2">
        <v>0.26</v>
      </c>
      <c r="C19" s="2">
        <f t="shared" si="0"/>
        <v>0.43333333333333335</v>
      </c>
      <c r="D19" s="2">
        <f t="shared" si="3"/>
        <v>49.43333333333333</v>
      </c>
      <c r="E19" s="4" t="s">
        <v>156</v>
      </c>
      <c r="F19" t="s">
        <v>157</v>
      </c>
      <c r="G19" s="2">
        <v>0.4</v>
      </c>
      <c r="H19" s="2">
        <f t="shared" si="2"/>
        <v>0.6666666666666666</v>
      </c>
      <c r="I19" s="2">
        <f>H19+136</f>
        <v>136.66666666666666</v>
      </c>
    </row>
    <row r="20" spans="1:9" ht="12.75">
      <c r="A20" t="s">
        <v>158</v>
      </c>
      <c r="B20" s="2">
        <v>0.3</v>
      </c>
      <c r="C20" s="2">
        <f t="shared" si="0"/>
        <v>0.5</v>
      </c>
      <c r="D20" s="2">
        <f t="shared" si="3"/>
        <v>49.5</v>
      </c>
      <c r="E20" s="4" t="s">
        <v>54</v>
      </c>
      <c r="F20" t="s">
        <v>159</v>
      </c>
      <c r="G20" s="2">
        <v>0.4</v>
      </c>
      <c r="H20" s="2">
        <f t="shared" si="2"/>
        <v>0.6666666666666666</v>
      </c>
      <c r="I20" s="2">
        <f>H20+137</f>
        <v>137.66666666666666</v>
      </c>
    </row>
    <row r="21" spans="1:9" ht="12.75">
      <c r="A21" t="s">
        <v>160</v>
      </c>
      <c r="B21" s="2">
        <v>0.34</v>
      </c>
      <c r="C21" s="2">
        <f t="shared" si="0"/>
        <v>0.5666666666666667</v>
      </c>
      <c r="D21" s="2">
        <f t="shared" si="3"/>
        <v>49.56666666666667</v>
      </c>
      <c r="E21" s="4" t="s">
        <v>161</v>
      </c>
      <c r="F21" t="s">
        <v>162</v>
      </c>
      <c r="G21" s="2">
        <v>0.4</v>
      </c>
      <c r="H21" s="2">
        <f t="shared" si="2"/>
        <v>0.6666666666666666</v>
      </c>
      <c r="I21" s="2">
        <f>H21+138</f>
        <v>138.66666666666666</v>
      </c>
    </row>
    <row r="22" spans="1:9" ht="12.75">
      <c r="A22" t="s">
        <v>163</v>
      </c>
      <c r="B22" s="2">
        <v>0.38</v>
      </c>
      <c r="C22" s="2">
        <f t="shared" si="0"/>
        <v>0.6333333333333333</v>
      </c>
      <c r="D22" s="2">
        <f t="shared" si="3"/>
        <v>49.63333333333333</v>
      </c>
      <c r="E22" s="4" t="s">
        <v>164</v>
      </c>
      <c r="F22" t="s">
        <v>165</v>
      </c>
      <c r="G22" s="2">
        <v>0.4</v>
      </c>
      <c r="H22" s="2">
        <f t="shared" si="2"/>
        <v>0.6666666666666666</v>
      </c>
      <c r="I22" s="2">
        <f>H22+139</f>
        <v>139.66666666666666</v>
      </c>
    </row>
    <row r="23" spans="1:9" ht="12.75">
      <c r="A23" t="s">
        <v>166</v>
      </c>
      <c r="B23" s="2">
        <v>0.42</v>
      </c>
      <c r="C23" s="2">
        <f t="shared" si="0"/>
        <v>0.7</v>
      </c>
      <c r="D23" s="2">
        <f t="shared" si="3"/>
        <v>49.7</v>
      </c>
      <c r="E23" s="4" t="s">
        <v>57</v>
      </c>
      <c r="F23" t="s">
        <v>167</v>
      </c>
      <c r="G23" s="2">
        <v>0.4</v>
      </c>
      <c r="H23" s="2">
        <f t="shared" si="2"/>
        <v>0.6666666666666666</v>
      </c>
      <c r="I23" s="2">
        <f>H23+140</f>
        <v>140.66666666666666</v>
      </c>
    </row>
    <row r="24" spans="1:9" ht="12.75">
      <c r="A24" t="s">
        <v>168</v>
      </c>
      <c r="B24" s="2">
        <v>0.46</v>
      </c>
      <c r="C24" s="2">
        <f t="shared" si="0"/>
        <v>0.7666666666666667</v>
      </c>
      <c r="D24" s="2">
        <f t="shared" si="3"/>
        <v>49.766666666666666</v>
      </c>
      <c r="E24" s="4" t="s">
        <v>60</v>
      </c>
      <c r="F24" t="s">
        <v>169</v>
      </c>
      <c r="G24" s="2">
        <v>0.4</v>
      </c>
      <c r="H24" s="2">
        <f t="shared" si="2"/>
        <v>0.6666666666666666</v>
      </c>
      <c r="I24" s="2">
        <f>H24+141</f>
        <v>141.66666666666666</v>
      </c>
    </row>
    <row r="25" spans="1:9" ht="12.75">
      <c r="A25" t="s">
        <v>170</v>
      </c>
      <c r="B25" s="2">
        <v>0.502</v>
      </c>
      <c r="C25" s="2">
        <f t="shared" si="0"/>
        <v>0.8366666666666667</v>
      </c>
      <c r="D25" s="2">
        <f t="shared" si="3"/>
        <v>49.836666666666666</v>
      </c>
      <c r="E25" s="4" t="s">
        <v>63</v>
      </c>
      <c r="F25" t="s">
        <v>171</v>
      </c>
      <c r="G25" s="2">
        <v>0.4</v>
      </c>
      <c r="H25" s="2">
        <f t="shared" si="2"/>
        <v>0.6666666666666666</v>
      </c>
      <c r="I25" s="2">
        <f>H25+142</f>
        <v>142.66666666666666</v>
      </c>
    </row>
    <row r="26" spans="1:9" ht="12.75">
      <c r="A26" t="s">
        <v>172</v>
      </c>
      <c r="B26" s="2">
        <v>0</v>
      </c>
      <c r="C26" s="2">
        <f t="shared" si="0"/>
        <v>0</v>
      </c>
      <c r="D26" s="2">
        <f>C26+50</f>
        <v>50</v>
      </c>
      <c r="E26" s="4" t="s">
        <v>173</v>
      </c>
      <c r="F26" t="s">
        <v>174</v>
      </c>
      <c r="G26" s="2">
        <v>0.363</v>
      </c>
      <c r="H26" s="2">
        <f t="shared" si="2"/>
        <v>0.605</v>
      </c>
      <c r="I26" s="2">
        <f>H26+143</f>
        <v>143.605</v>
      </c>
    </row>
    <row r="27" spans="1:9" ht="12.75">
      <c r="A27" t="s">
        <v>172</v>
      </c>
      <c r="B27" s="2">
        <v>0</v>
      </c>
      <c r="C27" s="2">
        <f>B27*100/60</f>
        <v>0</v>
      </c>
      <c r="D27" s="2">
        <f>C27+50</f>
        <v>50</v>
      </c>
      <c r="E27" s="4" t="s">
        <v>175</v>
      </c>
      <c r="F27" t="s">
        <v>176</v>
      </c>
      <c r="G27" s="2">
        <v>0.182</v>
      </c>
      <c r="H27" s="2">
        <f t="shared" si="2"/>
        <v>0.30333333333333334</v>
      </c>
      <c r="I27" s="2">
        <f>H27+144</f>
        <v>144.30333333333334</v>
      </c>
    </row>
    <row r="28" spans="1:9" ht="12.75">
      <c r="A28" t="s">
        <v>172</v>
      </c>
      <c r="B28" s="2">
        <v>0</v>
      </c>
      <c r="C28" s="2">
        <f t="shared" si="0"/>
        <v>0</v>
      </c>
      <c r="D28" s="2">
        <f>C28+50</f>
        <v>50</v>
      </c>
      <c r="E28" s="4" t="s">
        <v>66</v>
      </c>
      <c r="F28" t="s">
        <v>177</v>
      </c>
      <c r="G28" s="2">
        <v>0</v>
      </c>
      <c r="H28" s="2">
        <f t="shared" si="2"/>
        <v>0</v>
      </c>
      <c r="I28" s="2">
        <f>H28+145</f>
        <v>145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Fisheries and Oceans Canada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 Linguanti</dc:creator>
  <cp:keywords/>
  <dc:description/>
  <cp:lastModifiedBy>brenda</cp:lastModifiedBy>
  <cp:lastPrinted>2001-04-12T15:30:27Z</cp:lastPrinted>
  <dcterms:created xsi:type="dcterms:W3CDTF">1999-05-22T09:34:37Z</dcterms:created>
  <dcterms:modified xsi:type="dcterms:W3CDTF">2006-05-12T19:02:52Z</dcterms:modified>
  <cp:category/>
  <cp:version/>
  <cp:contentType/>
  <cp:contentStatus/>
</cp:coreProperties>
</file>